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14520" windowHeight="12780" activeTab="1"/>
  </bookViews>
  <sheets>
    <sheet name="výstup" sheetId="5" r:id="rId1"/>
    <sheet name="k tisku" sheetId="6" r:id="rId2"/>
    <sheet name="List2" sheetId="2" r:id="rId3"/>
    <sheet name="List3" sheetId="3" r:id="rId4"/>
  </sheets>
  <externalReferences>
    <externalReference r:id="rId5"/>
    <externalReference r:id="rId6"/>
  </externalReferences>
  <definedNames>
    <definedName name="_xlnm._FilterDatabase" localSheetId="0" hidden="1">výstup!$A$108:$R$114</definedName>
  </definedNames>
  <calcPr calcId="125725"/>
</workbook>
</file>

<file path=xl/calcChain.xml><?xml version="1.0" encoding="utf-8"?>
<calcChain xmlns="http://schemas.openxmlformats.org/spreadsheetml/2006/main">
  <c r="D222" i="6"/>
  <c r="C222"/>
  <c r="B222"/>
  <c r="A222"/>
  <c r="D216"/>
  <c r="C216"/>
  <c r="B216"/>
  <c r="A216"/>
  <c r="A89"/>
  <c r="B89"/>
  <c r="C89"/>
  <c r="D89"/>
  <c r="B42"/>
  <c r="C42"/>
  <c r="D42"/>
  <c r="Q227" i="5"/>
  <c r="P227"/>
  <c r="Q225"/>
  <c r="P225"/>
  <c r="P51"/>
  <c r="Q51"/>
  <c r="R225" l="1"/>
  <c r="R227"/>
  <c r="R51"/>
  <c r="Q223" l="1"/>
  <c r="Q219"/>
  <c r="Q217"/>
  <c r="Q215"/>
  <c r="Q213"/>
  <c r="Q212"/>
  <c r="Q207"/>
  <c r="Q206"/>
  <c r="Q205"/>
  <c r="Q204"/>
  <c r="Q208"/>
  <c r="Q200"/>
  <c r="Q198"/>
  <c r="Q196"/>
  <c r="Q194"/>
  <c r="Q192"/>
  <c r="Q190"/>
  <c r="Q188"/>
  <c r="Q187"/>
  <c r="Q186"/>
  <c r="Q185"/>
  <c r="Q181"/>
  <c r="Q180"/>
  <c r="Q179"/>
  <c r="Q175"/>
  <c r="Q174"/>
  <c r="Q173"/>
  <c r="Q172"/>
  <c r="Q171"/>
  <c r="Q170"/>
  <c r="Q169"/>
  <c r="Q168"/>
  <c r="Q167"/>
  <c r="Q163"/>
  <c r="Q162"/>
  <c r="Q161"/>
  <c r="Q160"/>
  <c r="Q159"/>
  <c r="Q157"/>
  <c r="Q156"/>
  <c r="Q155"/>
  <c r="Q154"/>
  <c r="Q153"/>
  <c r="Q151"/>
  <c r="Q152"/>
  <c r="Q158"/>
  <c r="Q150"/>
  <c r="Q149"/>
  <c r="Q148"/>
  <c r="Q147"/>
  <c r="Q146"/>
  <c r="Q145"/>
  <c r="Q144"/>
  <c r="Q140"/>
  <c r="Q139"/>
  <c r="Q138"/>
  <c r="Q135"/>
  <c r="Q133"/>
  <c r="Q132"/>
  <c r="Q136"/>
  <c r="Q131"/>
  <c r="Q134"/>
  <c r="Q130"/>
  <c r="Q129"/>
  <c r="Q128"/>
  <c r="Q137"/>
  <c r="Q125"/>
  <c r="Q127"/>
  <c r="Q124"/>
  <c r="Q126"/>
  <c r="Q120"/>
  <c r="Q118"/>
  <c r="Q116"/>
  <c r="Q115"/>
  <c r="Q114"/>
  <c r="Q112"/>
  <c r="Q111"/>
  <c r="Q110"/>
  <c r="Q113"/>
  <c r="Q106"/>
  <c r="Q107"/>
  <c r="Q109"/>
  <c r="Q108"/>
  <c r="Q102"/>
  <c r="Q100"/>
  <c r="Q99"/>
  <c r="Q98"/>
  <c r="Q97"/>
  <c r="Q96"/>
  <c r="Q95"/>
  <c r="Q91"/>
  <c r="Q90"/>
  <c r="Q89"/>
  <c r="Q88"/>
  <c r="Q87"/>
  <c r="Q86"/>
  <c r="Q85"/>
  <c r="Q82"/>
  <c r="Q84"/>
  <c r="Q83"/>
  <c r="Q81"/>
  <c r="Q78"/>
  <c r="Q79"/>
  <c r="Q80"/>
  <c r="Q76"/>
  <c r="Q77"/>
  <c r="Q75"/>
  <c r="Q68"/>
  <c r="Q67"/>
  <c r="Q54"/>
  <c r="Q63"/>
  <c r="Q59"/>
  <c r="Q62"/>
  <c r="Q66"/>
  <c r="Q65"/>
  <c r="Q61"/>
  <c r="Q64"/>
  <c r="Q60"/>
  <c r="Q58"/>
  <c r="Q57"/>
  <c r="Q56"/>
  <c r="Q55"/>
  <c r="Q53"/>
  <c r="Q52"/>
  <c r="Q50"/>
  <c r="Q46"/>
  <c r="Q44"/>
  <c r="Q42"/>
  <c r="Q40"/>
  <c r="Q41"/>
  <c r="Q36"/>
  <c r="Q35"/>
  <c r="Q34"/>
  <c r="Q33"/>
  <c r="Q32"/>
  <c r="Q28"/>
  <c r="Q26"/>
  <c r="Q24"/>
  <c r="Q22"/>
  <c r="Q21"/>
  <c r="Q20"/>
  <c r="Q19"/>
  <c r="Q18"/>
  <c r="Q17"/>
  <c r="Q16"/>
  <c r="Q15"/>
  <c r="Q14"/>
  <c r="Q13"/>
  <c r="Q12"/>
  <c r="Q11"/>
  <c r="Q7"/>
  <c r="Q38" l="1"/>
  <c r="P7"/>
  <c r="P223"/>
  <c r="P219"/>
  <c r="P217"/>
  <c r="P215"/>
  <c r="P213"/>
  <c r="P212"/>
  <c r="P207"/>
  <c r="P206"/>
  <c r="P205"/>
  <c r="P204"/>
  <c r="P208"/>
  <c r="P200"/>
  <c r="P198"/>
  <c r="P196"/>
  <c r="P194"/>
  <c r="P192"/>
  <c r="P190"/>
  <c r="P188"/>
  <c r="P187"/>
  <c r="P186"/>
  <c r="P185"/>
  <c r="P181"/>
  <c r="P180"/>
  <c r="P179"/>
  <c r="P175"/>
  <c r="P174"/>
  <c r="P173"/>
  <c r="P172"/>
  <c r="P171"/>
  <c r="P170"/>
  <c r="P169"/>
  <c r="P168"/>
  <c r="P167"/>
  <c r="P163"/>
  <c r="P162"/>
  <c r="P161"/>
  <c r="P160"/>
  <c r="P159"/>
  <c r="P157"/>
  <c r="P156"/>
  <c r="P155"/>
  <c r="P154"/>
  <c r="P153"/>
  <c r="P151"/>
  <c r="P152"/>
  <c r="P158"/>
  <c r="P150"/>
  <c r="P149"/>
  <c r="P148"/>
  <c r="P147"/>
  <c r="P146"/>
  <c r="P145"/>
  <c r="P144"/>
  <c r="P140"/>
  <c r="P139"/>
  <c r="P138"/>
  <c r="P135"/>
  <c r="P133"/>
  <c r="P132"/>
  <c r="P136"/>
  <c r="P131"/>
  <c r="P134"/>
  <c r="P130"/>
  <c r="P129"/>
  <c r="P128"/>
  <c r="P137"/>
  <c r="P125"/>
  <c r="P127"/>
  <c r="P124"/>
  <c r="P126"/>
  <c r="P120"/>
  <c r="P118"/>
  <c r="P116"/>
  <c r="P115"/>
  <c r="P114"/>
  <c r="P112"/>
  <c r="P111"/>
  <c r="P110"/>
  <c r="P113"/>
  <c r="P106"/>
  <c r="P107"/>
  <c r="P109"/>
  <c r="P108"/>
  <c r="P102"/>
  <c r="P100"/>
  <c r="P99"/>
  <c r="P98"/>
  <c r="P97"/>
  <c r="P96"/>
  <c r="P95"/>
  <c r="P91"/>
  <c r="P90"/>
  <c r="P89"/>
  <c r="P88"/>
  <c r="P87"/>
  <c r="P86"/>
  <c r="P85"/>
  <c r="P82"/>
  <c r="P84"/>
  <c r="P83"/>
  <c r="P81"/>
  <c r="P78"/>
  <c r="P79"/>
  <c r="P80"/>
  <c r="P76"/>
  <c r="P77"/>
  <c r="P75"/>
  <c r="P68"/>
  <c r="P67"/>
  <c r="P54"/>
  <c r="P63"/>
  <c r="P59"/>
  <c r="P62"/>
  <c r="P66"/>
  <c r="P65"/>
  <c r="P61"/>
  <c r="P64"/>
  <c r="P60"/>
  <c r="P58"/>
  <c r="P57"/>
  <c r="P56"/>
  <c r="P55"/>
  <c r="P53"/>
  <c r="P52"/>
  <c r="P50"/>
  <c r="P46"/>
  <c r="P44"/>
  <c r="P42"/>
  <c r="P40"/>
  <c r="P41"/>
  <c r="P36"/>
  <c r="P35"/>
  <c r="P34"/>
  <c r="P33"/>
  <c r="P32"/>
  <c r="P28"/>
  <c r="P26"/>
  <c r="P24"/>
  <c r="P22"/>
  <c r="P21"/>
  <c r="P20"/>
  <c r="P19"/>
  <c r="P18"/>
  <c r="P17"/>
  <c r="P16"/>
  <c r="P15"/>
  <c r="P14"/>
  <c r="P13"/>
  <c r="P12"/>
  <c r="P11"/>
  <c r="P38" l="1"/>
  <c r="A195" i="6"/>
  <c r="B195"/>
  <c r="B114"/>
  <c r="A114"/>
  <c r="A106"/>
  <c r="B106"/>
  <c r="A107"/>
  <c r="B107"/>
  <c r="A108"/>
  <c r="B108"/>
  <c r="A109"/>
  <c r="B109"/>
  <c r="A110"/>
  <c r="B110"/>
  <c r="A111"/>
  <c r="B111"/>
  <c r="A112"/>
  <c r="B112"/>
  <c r="A113"/>
  <c r="B113"/>
  <c r="B90"/>
  <c r="A90"/>
  <c r="A76"/>
  <c r="B76"/>
  <c r="A77"/>
  <c r="B77"/>
  <c r="A78"/>
  <c r="B78"/>
  <c r="A79"/>
  <c r="B79"/>
  <c r="A80"/>
  <c r="B80"/>
  <c r="A81"/>
  <c r="B81"/>
  <c r="A82"/>
  <c r="B82"/>
  <c r="A83"/>
  <c r="B83"/>
  <c r="A84"/>
  <c r="B84"/>
  <c r="A85"/>
  <c r="B85"/>
  <c r="A86"/>
  <c r="B86"/>
  <c r="A87"/>
  <c r="B87"/>
  <c r="A88"/>
  <c r="B88"/>
  <c r="A58"/>
  <c r="B58"/>
  <c r="A59"/>
  <c r="B59"/>
  <c r="A43"/>
  <c r="B43"/>
  <c r="A44"/>
  <c r="B44"/>
  <c r="A45"/>
  <c r="B45"/>
  <c r="A46"/>
  <c r="B46"/>
  <c r="A47"/>
  <c r="B47"/>
  <c r="A48"/>
  <c r="B48"/>
  <c r="A49"/>
  <c r="B49"/>
  <c r="A50"/>
  <c r="B50"/>
  <c r="A51"/>
  <c r="B51"/>
  <c r="A52"/>
  <c r="B52"/>
  <c r="A53"/>
  <c r="B53"/>
  <c r="A54"/>
  <c r="B54"/>
  <c r="A55"/>
  <c r="B55"/>
  <c r="A56"/>
  <c r="B56"/>
  <c r="A57"/>
  <c r="B57"/>
  <c r="C50"/>
  <c r="C44"/>
  <c r="C46"/>
  <c r="C195"/>
  <c r="R64" i="5" l="1"/>
  <c r="D50" i="6" s="1"/>
  <c r="R53" i="5"/>
  <c r="D44" i="6" s="1"/>
  <c r="R208" i="5"/>
  <c r="D195" i="6" s="1"/>
  <c r="R56" i="5"/>
  <c r="D46" i="6" s="1"/>
  <c r="A29"/>
  <c r="B118"/>
  <c r="A229"/>
  <c r="C228"/>
  <c r="B228"/>
  <c r="A228"/>
  <c r="A227"/>
  <c r="R235" i="5"/>
  <c r="D228" i="6" s="1"/>
  <c r="A32"/>
  <c r="A33"/>
  <c r="A31"/>
  <c r="A226" l="1"/>
  <c r="B225"/>
  <c r="C225"/>
  <c r="D225"/>
  <c r="A225"/>
  <c r="A220"/>
  <c r="A219"/>
  <c r="A218"/>
  <c r="A214"/>
  <c r="A212"/>
  <c r="A209"/>
  <c r="A210"/>
  <c r="A208"/>
  <c r="A207"/>
  <c r="B206"/>
  <c r="C206"/>
  <c r="D206"/>
  <c r="A206"/>
  <c r="A196"/>
  <c r="A197"/>
  <c r="A198"/>
  <c r="A199"/>
  <c r="A194"/>
  <c r="A193"/>
  <c r="A191"/>
  <c r="A189"/>
  <c r="A187"/>
  <c r="A185"/>
  <c r="A183"/>
  <c r="A178"/>
  <c r="A179"/>
  <c r="A180"/>
  <c r="A181"/>
  <c r="A177"/>
  <c r="A176"/>
  <c r="A174"/>
  <c r="A173"/>
  <c r="A172"/>
  <c r="A168"/>
  <c r="A169"/>
  <c r="A170"/>
  <c r="A167"/>
  <c r="A166"/>
  <c r="A16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44"/>
  <c r="A143"/>
  <c r="A142"/>
  <c r="B141"/>
  <c r="C141"/>
  <c r="D141"/>
  <c r="A141"/>
  <c r="A136"/>
  <c r="A137"/>
  <c r="A131"/>
  <c r="A132"/>
  <c r="A133"/>
  <c r="A134"/>
  <c r="A135"/>
  <c r="A122"/>
  <c r="A123"/>
  <c r="A124"/>
  <c r="A125"/>
  <c r="A126"/>
  <c r="A127"/>
  <c r="A128"/>
  <c r="A129"/>
  <c r="A130"/>
  <c r="A121"/>
  <c r="A120"/>
  <c r="A118"/>
  <c r="A116"/>
  <c r="A105"/>
  <c r="A104"/>
  <c r="A103"/>
  <c r="A101"/>
  <c r="A98"/>
  <c r="A99"/>
  <c r="A97"/>
  <c r="A96"/>
  <c r="A95"/>
  <c r="A94"/>
  <c r="A93"/>
  <c r="A92"/>
  <c r="A75"/>
  <c r="A74"/>
  <c r="A73"/>
  <c r="A72"/>
  <c r="A71"/>
  <c r="B70"/>
  <c r="C70"/>
  <c r="D70"/>
  <c r="A70"/>
  <c r="A41"/>
  <c r="A40"/>
  <c r="A39"/>
  <c r="A37"/>
  <c r="A35"/>
  <c r="A30"/>
  <c r="A26"/>
  <c r="A27"/>
  <c r="A25"/>
  <c r="A24"/>
  <c r="A22"/>
  <c r="A20"/>
  <c r="A18"/>
  <c r="A7"/>
  <c r="A8"/>
  <c r="A9"/>
  <c r="A10"/>
  <c r="A11"/>
  <c r="A12"/>
  <c r="A13"/>
  <c r="A14"/>
  <c r="A15"/>
  <c r="A16"/>
  <c r="A6"/>
  <c r="A5"/>
  <c r="A4"/>
  <c r="A3"/>
  <c r="B2"/>
  <c r="C2"/>
  <c r="D2"/>
  <c r="A2"/>
  <c r="B33"/>
  <c r="B37"/>
  <c r="B35"/>
  <c r="B22"/>
  <c r="B18"/>
  <c r="B10"/>
  <c r="B212"/>
  <c r="B199"/>
  <c r="B191"/>
  <c r="B154"/>
  <c r="B133"/>
  <c r="B214" l="1"/>
  <c r="B210"/>
  <c r="B209"/>
  <c r="B197"/>
  <c r="B198"/>
  <c r="B196"/>
  <c r="B189"/>
  <c r="B187"/>
  <c r="B185"/>
  <c r="B183"/>
  <c r="B181"/>
  <c r="B180"/>
  <c r="B179"/>
  <c r="B178"/>
  <c r="B174"/>
  <c r="B170"/>
  <c r="B169"/>
  <c r="B164"/>
  <c r="B163"/>
  <c r="B159"/>
  <c r="B156"/>
  <c r="B157"/>
  <c r="B158"/>
  <c r="B162"/>
  <c r="B155"/>
  <c r="B161"/>
  <c r="B160"/>
  <c r="B153"/>
  <c r="B151"/>
  <c r="B152"/>
  <c r="B150"/>
  <c r="B149"/>
  <c r="B148"/>
  <c r="B147"/>
  <c r="B146"/>
  <c r="B145"/>
  <c r="B137"/>
  <c r="B136"/>
  <c r="B134"/>
  <c r="B131"/>
  <c r="B135"/>
  <c r="B132"/>
  <c r="B128"/>
  <c r="B123"/>
  <c r="B129"/>
  <c r="B122"/>
  <c r="B130"/>
  <c r="B126"/>
  <c r="B124"/>
  <c r="B125"/>
  <c r="B127"/>
  <c r="B116"/>
  <c r="B105"/>
  <c r="B101"/>
  <c r="B99"/>
  <c r="B98"/>
  <c r="B97"/>
  <c r="B96"/>
  <c r="B95"/>
  <c r="B94"/>
  <c r="B75"/>
  <c r="B41"/>
  <c r="B32"/>
  <c r="B31"/>
  <c r="B27"/>
  <c r="B20"/>
  <c r="B16"/>
  <c r="B15"/>
  <c r="B14"/>
  <c r="B13"/>
  <c r="B12"/>
  <c r="B11"/>
  <c r="B9"/>
  <c r="B8"/>
  <c r="B7"/>
  <c r="B29" l="1"/>
  <c r="P165" i="5"/>
  <c r="B166" i="6" s="1"/>
  <c r="B168"/>
  <c r="P221" i="5"/>
  <c r="B218" i="6" s="1"/>
  <c r="B220"/>
  <c r="B26"/>
  <c r="P142" i="5"/>
  <c r="B143" i="6" s="1"/>
  <c r="P210" i="5"/>
  <c r="B207" i="6" s="1"/>
  <c r="P183" i="5"/>
  <c r="B176" i="6" s="1"/>
  <c r="P9" i="5"/>
  <c r="B5" i="6" s="1"/>
  <c r="P93" i="5"/>
  <c r="B92" i="6" s="1"/>
  <c r="P122" i="5"/>
  <c r="B120" i="6" s="1"/>
  <c r="P30" i="5"/>
  <c r="B24" i="6" s="1"/>
  <c r="P48" i="5"/>
  <c r="B39" i="6" s="1"/>
  <c r="P104" i="5"/>
  <c r="B103" i="6" s="1"/>
  <c r="P177" i="5"/>
  <c r="B172" i="6" s="1"/>
  <c r="P202" i="5"/>
  <c r="B193" i="6" s="1"/>
  <c r="P73" i="5"/>
  <c r="P71" s="1"/>
  <c r="B71" i="6" l="1"/>
  <c r="B73"/>
  <c r="P5" i="5"/>
  <c r="B3" i="6" s="1"/>
  <c r="P230" i="5" l="1"/>
  <c r="P233" l="1"/>
  <c r="B226" i="6"/>
  <c r="P236" i="5" l="1"/>
  <c r="R232"/>
  <c r="B229" i="6" l="1"/>
  <c r="R181" i="5" l="1"/>
  <c r="R115"/>
  <c r="C113" i="6"/>
  <c r="C107"/>
  <c r="C111"/>
  <c r="C90"/>
  <c r="C88"/>
  <c r="C82"/>
  <c r="C84"/>
  <c r="C80"/>
  <c r="C76"/>
  <c r="C86"/>
  <c r="C81"/>
  <c r="C52"/>
  <c r="C56"/>
  <c r="C53"/>
  <c r="C59"/>
  <c r="C48"/>
  <c r="C45"/>
  <c r="C58"/>
  <c r="R7" i="5"/>
  <c r="C114" i="6"/>
  <c r="C108"/>
  <c r="C106"/>
  <c r="C110"/>
  <c r="C109"/>
  <c r="R89" i="5"/>
  <c r="C87" i="6"/>
  <c r="C78"/>
  <c r="C83"/>
  <c r="C85"/>
  <c r="C79"/>
  <c r="C77"/>
  <c r="C57"/>
  <c r="C51"/>
  <c r="C54"/>
  <c r="C49"/>
  <c r="C55"/>
  <c r="C47"/>
  <c r="C43"/>
  <c r="R112" i="5" l="1"/>
  <c r="D112" i="6" s="1"/>
  <c r="C112"/>
  <c r="C12"/>
  <c r="R17" i="5"/>
  <c r="D12" i="6" s="1"/>
  <c r="R20" i="5"/>
  <c r="C20" i="6"/>
  <c r="R26" i="5"/>
  <c r="D20" i="6" s="1"/>
  <c r="R35" i="5"/>
  <c r="C32" i="6"/>
  <c r="R40" i="5"/>
  <c r="D32" i="6" s="1"/>
  <c r="C41"/>
  <c r="R50" i="5"/>
  <c r="Q48"/>
  <c r="R57"/>
  <c r="D47" i="6" s="1"/>
  <c r="R60" i="5"/>
  <c r="D49" i="6" s="1"/>
  <c r="R61" i="5"/>
  <c r="D51" i="6" s="1"/>
  <c r="R76" i="5"/>
  <c r="D77" i="6" s="1"/>
  <c r="R85" i="5"/>
  <c r="D85" i="6" s="1"/>
  <c r="R80" i="5"/>
  <c r="D78" i="6" s="1"/>
  <c r="R91" i="5"/>
  <c r="C97" i="6"/>
  <c r="R98" i="5"/>
  <c r="D97" i="6" s="1"/>
  <c r="C105"/>
  <c r="R113" i="5"/>
  <c r="D109" i="6" s="1"/>
  <c r="Q104" i="5"/>
  <c r="R109"/>
  <c r="D106" i="6" s="1"/>
  <c r="C118"/>
  <c r="R120" i="5"/>
  <c r="D118" i="6" s="1"/>
  <c r="C125"/>
  <c r="R124" i="5"/>
  <c r="C129" i="6"/>
  <c r="R129" i="5"/>
  <c r="C133" i="6"/>
  <c r="R134" i="5"/>
  <c r="R138"/>
  <c r="C147" i="6"/>
  <c r="R146" i="5"/>
  <c r="D147" i="6" s="1"/>
  <c r="C151"/>
  <c r="R160" i="5"/>
  <c r="C155" i="6"/>
  <c r="R153" i="5"/>
  <c r="D155" i="6" s="1"/>
  <c r="C159"/>
  <c r="R157" i="5"/>
  <c r="D159" i="6" s="1"/>
  <c r="C163"/>
  <c r="R162" i="5"/>
  <c r="D163" i="6" s="1"/>
  <c r="C170"/>
  <c r="R170" i="5"/>
  <c r="R173"/>
  <c r="R180"/>
  <c r="C180" i="6"/>
  <c r="R187" i="5"/>
  <c r="D180" i="6" s="1"/>
  <c r="C185"/>
  <c r="R194" i="5"/>
  <c r="D185" i="6" s="1"/>
  <c r="C196"/>
  <c r="R204" i="5"/>
  <c r="D196" i="6" s="1"/>
  <c r="Q202" i="5"/>
  <c r="C209" i="6"/>
  <c r="R212" i="5"/>
  <c r="D209" i="6" s="1"/>
  <c r="Q210" i="5"/>
  <c r="R219"/>
  <c r="C8" i="6"/>
  <c r="R12" i="5"/>
  <c r="D8" i="6" s="1"/>
  <c r="C9"/>
  <c r="R13" i="5"/>
  <c r="D9" i="6" s="1"/>
  <c r="C13"/>
  <c r="R16" i="5"/>
  <c r="D13" i="6" s="1"/>
  <c r="C15"/>
  <c r="R21" i="5"/>
  <c r="D15" i="6" s="1"/>
  <c r="C22"/>
  <c r="R28" i="5"/>
  <c r="D22" i="6" s="1"/>
  <c r="C27"/>
  <c r="R32" i="5"/>
  <c r="D27" i="6" s="1"/>
  <c r="C33"/>
  <c r="R42" i="5"/>
  <c r="D33" i="6" s="1"/>
  <c r="R67" i="5"/>
  <c r="D58" i="6" s="1"/>
  <c r="R58" i="5"/>
  <c r="D48" i="6" s="1"/>
  <c r="R66" i="5"/>
  <c r="D53" i="6" s="1"/>
  <c r="R65" i="5"/>
  <c r="D52" i="6" s="1"/>
  <c r="R81" i="5"/>
  <c r="D81" i="6" s="1"/>
  <c r="R77" i="5"/>
  <c r="D76" i="6" s="1"/>
  <c r="R82" i="5"/>
  <c r="D84" i="6" s="1"/>
  <c r="R88" i="5"/>
  <c r="D88" i="6" s="1"/>
  <c r="C94"/>
  <c r="R95" i="5"/>
  <c r="D94" i="6" s="1"/>
  <c r="Q93" i="5"/>
  <c r="C98" i="6"/>
  <c r="R99" i="5"/>
  <c r="D98" i="6" s="1"/>
  <c r="R111" i="5"/>
  <c r="D111" i="6" s="1"/>
  <c r="R107" i="5"/>
  <c r="D107" i="6" s="1"/>
  <c r="C122"/>
  <c r="R139" i="5"/>
  <c r="Q122"/>
  <c r="C126" i="6"/>
  <c r="R128" i="5"/>
  <c r="C130" i="6"/>
  <c r="R126" i="5"/>
  <c r="C134" i="6"/>
  <c r="R131" i="5"/>
  <c r="C137" i="6"/>
  <c r="R140" i="5"/>
  <c r="D137" i="6" s="1"/>
  <c r="C148"/>
  <c r="R159" i="5"/>
  <c r="C152" i="6"/>
  <c r="R149" i="5"/>
  <c r="C156" i="6"/>
  <c r="R154" i="5"/>
  <c r="D156" i="6" s="1"/>
  <c r="C160"/>
  <c r="R152" i="5"/>
  <c r="D160" i="6" s="1"/>
  <c r="C164"/>
  <c r="R163" i="5"/>
  <c r="D164" i="6" s="1"/>
  <c r="R171" i="5"/>
  <c r="R174"/>
  <c r="C181" i="6"/>
  <c r="R188" i="5"/>
  <c r="D181" i="6" s="1"/>
  <c r="C187"/>
  <c r="R196" i="5"/>
  <c r="D187" i="6" s="1"/>
  <c r="C197"/>
  <c r="R205" i="5"/>
  <c r="D197" i="6" s="1"/>
  <c r="C210"/>
  <c r="R213" i="5"/>
  <c r="D210" i="6" s="1"/>
  <c r="C220"/>
  <c r="R223" i="5"/>
  <c r="D220" i="6" s="1"/>
  <c r="Q221" i="5"/>
  <c r="C10" i="6"/>
  <c r="R15" i="5"/>
  <c r="D10" i="6" s="1"/>
  <c r="C14"/>
  <c r="R18" i="5"/>
  <c r="D14" i="6" s="1"/>
  <c r="C16"/>
  <c r="R22" i="5"/>
  <c r="D16" i="6" s="1"/>
  <c r="R34" i="5"/>
  <c r="Q30"/>
  <c r="R36"/>
  <c r="C35" i="6"/>
  <c r="R44" i="5"/>
  <c r="D35" i="6" s="1"/>
  <c r="R52" i="5"/>
  <c r="D43" i="6" s="1"/>
  <c r="R59" i="5"/>
  <c r="D55" i="6" s="1"/>
  <c r="R62" i="5"/>
  <c r="D54" i="6" s="1"/>
  <c r="R54" i="5"/>
  <c r="D57" i="6" s="1"/>
  <c r="R79" i="5"/>
  <c r="D79" i="6" s="1"/>
  <c r="R84" i="5"/>
  <c r="D83" i="6" s="1"/>
  <c r="R87" i="5"/>
  <c r="D87" i="6" s="1"/>
  <c r="C95"/>
  <c r="R96" i="5"/>
  <c r="D95" i="6" s="1"/>
  <c r="C99"/>
  <c r="R100" i="5"/>
  <c r="D99" i="6" s="1"/>
  <c r="R110" i="5"/>
  <c r="D110" i="6" s="1"/>
  <c r="R106" i="5"/>
  <c r="D108" i="6" s="1"/>
  <c r="R116" i="5"/>
  <c r="D114" i="6" s="1"/>
  <c r="C123"/>
  <c r="R127" i="5"/>
  <c r="D123" i="6" s="1"/>
  <c r="C127"/>
  <c r="R130" i="5"/>
  <c r="D127" i="6" s="1"/>
  <c r="C131"/>
  <c r="R135" i="5"/>
  <c r="D131" i="6" s="1"/>
  <c r="C135"/>
  <c r="R132" i="5"/>
  <c r="D135" i="6" s="1"/>
  <c r="C145"/>
  <c r="R144" i="5"/>
  <c r="D145" i="6" s="1"/>
  <c r="Q142" i="5"/>
  <c r="C149" i="6"/>
  <c r="R147" i="5"/>
  <c r="C153" i="6"/>
  <c r="R150" i="5"/>
  <c r="D153" i="6" s="1"/>
  <c r="C157"/>
  <c r="R155" i="5"/>
  <c r="D157" i="6" s="1"/>
  <c r="C161"/>
  <c r="R161" i="5"/>
  <c r="Q165"/>
  <c r="C168" i="6"/>
  <c r="R167" i="5"/>
  <c r="D168" i="6" s="1"/>
  <c r="R172" i="5"/>
  <c r="R175"/>
  <c r="C178" i="6"/>
  <c r="R185" i="5"/>
  <c r="D178" i="6" s="1"/>
  <c r="Q183" i="5"/>
  <c r="C183" i="6"/>
  <c r="R190" i="5"/>
  <c r="D183" i="6" s="1"/>
  <c r="C189"/>
  <c r="R198" i="5"/>
  <c r="D189" i="6" s="1"/>
  <c r="C198"/>
  <c r="R206" i="5"/>
  <c r="D198" i="6" s="1"/>
  <c r="C212"/>
  <c r="R215" i="5"/>
  <c r="D212" i="6" s="1"/>
  <c r="C7"/>
  <c r="R11" i="5"/>
  <c r="D7" i="6" s="1"/>
  <c r="Q9" i="5"/>
  <c r="C11" i="6"/>
  <c r="R14" i="5"/>
  <c r="D11" i="6" s="1"/>
  <c r="R19" i="5"/>
  <c r="C18" i="6"/>
  <c r="R24" i="5"/>
  <c r="D18" i="6" s="1"/>
  <c r="C26"/>
  <c r="R33" i="5"/>
  <c r="D26" i="6" s="1"/>
  <c r="C31"/>
  <c r="R38" i="5"/>
  <c r="D29" i="6" s="1"/>
  <c r="R41" i="5"/>
  <c r="D31" i="6" s="1"/>
  <c r="C37"/>
  <c r="R46" i="5"/>
  <c r="D37" i="6" s="1"/>
  <c r="R55" i="5"/>
  <c r="D45" i="6" s="1"/>
  <c r="R68" i="5"/>
  <c r="D59" i="6" s="1"/>
  <c r="R63" i="5"/>
  <c r="D56" i="6" s="1"/>
  <c r="C75"/>
  <c r="R75" i="5"/>
  <c r="D75" i="6" s="1"/>
  <c r="Q73" i="5"/>
  <c r="Q71" s="1"/>
  <c r="R86"/>
  <c r="D86" i="6" s="1"/>
  <c r="R78" i="5"/>
  <c r="D80" i="6" s="1"/>
  <c r="R83" i="5"/>
  <c r="D82" i="6" s="1"/>
  <c r="R90" i="5"/>
  <c r="D90" i="6" s="1"/>
  <c r="C96"/>
  <c r="R97" i="5"/>
  <c r="D96" i="6" s="1"/>
  <c r="C101"/>
  <c r="R102" i="5"/>
  <c r="D101" i="6" s="1"/>
  <c r="R108" i="5"/>
  <c r="R114"/>
  <c r="D113" i="6" s="1"/>
  <c r="C116"/>
  <c r="R118" i="5"/>
  <c r="D116" i="6" s="1"/>
  <c r="C124"/>
  <c r="R137" i="5"/>
  <c r="D124" i="6" s="1"/>
  <c r="C128"/>
  <c r="R125" i="5"/>
  <c r="D128" i="6" s="1"/>
  <c r="C132"/>
  <c r="R136" i="5"/>
  <c r="D132" i="6" s="1"/>
  <c r="C136"/>
  <c r="R133" i="5"/>
  <c r="D136" i="6" s="1"/>
  <c r="C146"/>
  <c r="R145" i="5"/>
  <c r="D146" i="6" s="1"/>
  <c r="C150"/>
  <c r="R148" i="5"/>
  <c r="D150" i="6" s="1"/>
  <c r="C154"/>
  <c r="R158" i="5"/>
  <c r="C158" i="6"/>
  <c r="R156" i="5"/>
  <c r="D158" i="6" s="1"/>
  <c r="C162"/>
  <c r="R151" i="5"/>
  <c r="D162" i="6" s="1"/>
  <c r="C169"/>
  <c r="R168" i="5"/>
  <c r="D169" i="6" s="1"/>
  <c r="R169" i="5"/>
  <c r="C174" i="6"/>
  <c r="R179" i="5"/>
  <c r="D174" i="6" s="1"/>
  <c r="Q177" i="5"/>
  <c r="C179" i="6"/>
  <c r="R186" i="5"/>
  <c r="D179" i="6" s="1"/>
  <c r="R192" i="5"/>
  <c r="C191" i="6"/>
  <c r="R200" i="5"/>
  <c r="D191" i="6" s="1"/>
  <c r="C199"/>
  <c r="R207" i="5"/>
  <c r="D199" i="6" s="1"/>
  <c r="C214"/>
  <c r="R217" i="5"/>
  <c r="D214" i="6" s="1"/>
  <c r="C29" l="1"/>
  <c r="D161"/>
  <c r="D130"/>
  <c r="D170"/>
  <c r="D149"/>
  <c r="D154"/>
  <c r="D152"/>
  <c r="D148"/>
  <c r="D151"/>
  <c r="D122"/>
  <c r="D134"/>
  <c r="D126"/>
  <c r="D133"/>
  <c r="D129"/>
  <c r="D125"/>
  <c r="D105"/>
  <c r="D41"/>
  <c r="C172"/>
  <c r="R177" i="5"/>
  <c r="D172" i="6" s="1"/>
  <c r="C176"/>
  <c r="R183" i="5"/>
  <c r="D176" i="6" s="1"/>
  <c r="C143"/>
  <c r="R142" i="5"/>
  <c r="D143" i="6" s="1"/>
  <c r="C218"/>
  <c r="R221" i="5"/>
  <c r="D218" i="6" s="1"/>
  <c r="C92"/>
  <c r="R93" i="5"/>
  <c r="D92" i="6" s="1"/>
  <c r="C193"/>
  <c r="R202" i="5"/>
  <c r="D193" i="6" s="1"/>
  <c r="C39"/>
  <c r="R48" i="5"/>
  <c r="D39" i="6" s="1"/>
  <c r="C73"/>
  <c r="R73" i="5"/>
  <c r="D73" i="6" s="1"/>
  <c r="R9" i="5"/>
  <c r="D5" i="6" s="1"/>
  <c r="C5"/>
  <c r="Q5" i="5"/>
  <c r="C166" i="6"/>
  <c r="R165" i="5"/>
  <c r="D166" i="6" s="1"/>
  <c r="C24"/>
  <c r="R30" i="5"/>
  <c r="D24" i="6" s="1"/>
  <c r="C120"/>
  <c r="R122" i="5"/>
  <c r="D120" i="6" s="1"/>
  <c r="C207"/>
  <c r="R210" i="5"/>
  <c r="D207" i="6" s="1"/>
  <c r="C103"/>
  <c r="R104" i="5"/>
  <c r="D103" i="6" s="1"/>
  <c r="C71" l="1"/>
  <c r="R71" i="5"/>
  <c r="D71" i="6" s="1"/>
  <c r="R5" i="5"/>
  <c r="D3" i="6" s="1"/>
  <c r="Q230" i="5"/>
  <c r="C3" i="6"/>
  <c r="C226" l="1"/>
  <c r="R230" i="5"/>
  <c r="D226" i="6" s="1"/>
  <c r="Q233" i="5"/>
  <c r="Q236" s="1"/>
  <c r="C229" i="6" l="1"/>
  <c r="R236" i="5"/>
  <c r="D229" i="6" s="1"/>
  <c r="R233" i="5"/>
</calcChain>
</file>

<file path=xl/sharedStrings.xml><?xml version="1.0" encoding="utf-8"?>
<sst xmlns="http://schemas.openxmlformats.org/spreadsheetml/2006/main" count="201" uniqueCount="180">
  <si>
    <t xml:space="preserve"> z toho:</t>
  </si>
  <si>
    <t>Účty 602*** Výnosy z  prodeje služeb</t>
  </si>
  <si>
    <t>z toho:</t>
  </si>
  <si>
    <t>Hlavní činnost – stravování vlastních žáků</t>
  </si>
  <si>
    <t>Hlavní činnost – produktivní činnost vlastních žáků - materiál</t>
  </si>
  <si>
    <t>Hlavní činnost – produktivní činnost vlastních žáků - doprava</t>
  </si>
  <si>
    <t>Hospodářská činnost – potravinářské výrobky</t>
  </si>
  <si>
    <t>Hlavní činnost – ubytování vlastních žáků</t>
  </si>
  <si>
    <t>Hlavní činnost – stravování vlastních zaměstnanců</t>
  </si>
  <si>
    <t>Hospodářská činnost – potravin k výrobě potravinářských výrobků</t>
  </si>
  <si>
    <t>Hlavní činnost – potraviny pro ostatní akce</t>
  </si>
  <si>
    <t>Hlavní činnost – potraviny pro vlastní žáky</t>
  </si>
  <si>
    <t>Hlavní činnost – potraviny pro vlastní zaměstnance</t>
  </si>
  <si>
    <t>Hlavní činnost – kancelářské potřeby</t>
  </si>
  <si>
    <t>Hlavní činnost – čistící a úklidové prostředky</t>
  </si>
  <si>
    <t>Hospodářská činnost – materiál k produktivní činnosti žáků</t>
  </si>
  <si>
    <t>Hospodářská činnost – vodné a stočné</t>
  </si>
  <si>
    <t>Hospodářská činnost – plyn</t>
  </si>
  <si>
    <t>Hospodářská činnost – elektřina</t>
  </si>
  <si>
    <t xml:space="preserve">Hlavní činnost – vodné a stočné při běžném provozu školy </t>
  </si>
  <si>
    <t>Hlavní činnost – zemní plyn při běžném provozu školy</t>
  </si>
  <si>
    <t>Hlavní činnost – elektřina při běžném provozu školy</t>
  </si>
  <si>
    <t>Hlavní činnost – budovy a nemovitý majetek</t>
  </si>
  <si>
    <t>Hlavní činnost – kancelářská technika</t>
  </si>
  <si>
    <t>Hlavní činnost – zahradní  technika</t>
  </si>
  <si>
    <t>Hlavní činnost – plynové kotle</t>
  </si>
  <si>
    <t>Hlavní činnost – automobily</t>
  </si>
  <si>
    <t>Hlavní činnost – ostatní  opravy</t>
  </si>
  <si>
    <t>Hlavní činnost – elektrické rozvody a zařízení</t>
  </si>
  <si>
    <t>Hlavní činnost – hasicí přístroje</t>
  </si>
  <si>
    <t>Hlavní činnost – internet – digitální linky</t>
  </si>
  <si>
    <t>Hlavní činnost – poplatky za licence a upgrade software</t>
  </si>
  <si>
    <t>Hlavní činnost – propagace školy</t>
  </si>
  <si>
    <t>Hlavní činnost – ostatní osobní náklady zaměstnanci</t>
  </si>
  <si>
    <t>Hlavní činnost – ostatní osobní náklady žáci</t>
  </si>
  <si>
    <t>Hlavní činnost – náhrady za dočasnou pracovní neschopnost</t>
  </si>
  <si>
    <t>Hlavní činnost – odměny předsedům zkušebních komisí</t>
  </si>
  <si>
    <t>Hospodářská činnost – sociální pojistné k platům na rekvalifikace</t>
  </si>
  <si>
    <t>Hospodářská činnost – zdravotní pojistné k platům na rekvalifikace</t>
  </si>
  <si>
    <t>Hlavní činnost – sociální pojistné k platům pracovníků</t>
  </si>
  <si>
    <t>Hlavní činnost – sociální pojistné k Podpoře odborného vzdělávání</t>
  </si>
  <si>
    <t>Hlavní činnost – zdravotní pojistné k platům pracovníků</t>
  </si>
  <si>
    <t>Hlavní činnost – zdravotní pojistné k Podpoře odborného vzdělávání</t>
  </si>
  <si>
    <t>Hospodářská činnost – odpovědnosti za pracovní úrazy a nemoci z povol.</t>
  </si>
  <si>
    <t>Hlavní činnost – základní příděl do FKSP z platů</t>
  </si>
  <si>
    <t>Hlavní činnost – školení pracovníků, vzdělávání, konference</t>
  </si>
  <si>
    <t>Hlavní činnost – pojistné platebních karet</t>
  </si>
  <si>
    <t>Hospodářská činnost – nemovitý majetek</t>
  </si>
  <si>
    <t>Hlavní činnost – movitý a nemovitý majetek</t>
  </si>
  <si>
    <t>Hlavní činnost – Transferový podíl k pořízení strojů</t>
  </si>
  <si>
    <t>Hlavní činnost – Účelový znak 33 353 – Přímé výdaje na vzdělávání</t>
  </si>
  <si>
    <t>Hlavní činnost – Účelový znak 00 300 – Příspěvek na provoz školy</t>
  </si>
  <si>
    <t>Hlavní činnost – Účelový znak 00 302 – Příspěvek na provoz - odpisy</t>
  </si>
  <si>
    <t>Hlavní činnost – Účelový znak 00 301 – Příspěvek na provoz - mzdy</t>
  </si>
  <si>
    <t>Hlavní činnost – Účelový znak 33 160 – Podpora soc. znevýhodněných žáků</t>
  </si>
  <si>
    <t xml:space="preserve">Hlavní činnost – Rezervní fond </t>
  </si>
  <si>
    <t>Hlavní činnost – Investiční fond</t>
  </si>
  <si>
    <t>Hlavní činnost – Fond kulturních a sociálních potřeb = FKSP</t>
  </si>
  <si>
    <t>Výsledek hospodaření celkem</t>
  </si>
  <si>
    <t>Náklady celkem</t>
  </si>
  <si>
    <t>Výnosy celkem</t>
  </si>
  <si>
    <t>Hlavní činnost – produktivní činnost vlastních žáků - režie</t>
  </si>
  <si>
    <t>Účet 644*** Prodej materiálu</t>
  </si>
  <si>
    <t>Hlavní činnost – Fond odměn</t>
  </si>
  <si>
    <t>Účet 649*** Ostatní výnosy</t>
  </si>
  <si>
    <t>Hlavní činnost – Účelový znak 00 113 – Polytechnické vzdělávání</t>
  </si>
  <si>
    <t>Hlavní činnost – knihy, učebnice, časopisy</t>
  </si>
  <si>
    <t>Hlavní činnost – likvidace komunálního a nebezpečného odpadu</t>
  </si>
  <si>
    <t>Hlavní činnost – členství v komorách a asociacích</t>
  </si>
  <si>
    <t>Hlavní činnost – poplatky na externích akcích</t>
  </si>
  <si>
    <r>
      <t>Účet 531*** Daň silniční</t>
    </r>
    <r>
      <rPr>
        <sz val="14"/>
        <color theme="1"/>
        <rFont val="Calibri"/>
        <family val="2"/>
        <charset val="238"/>
        <scheme val="minor"/>
      </rPr>
      <t xml:space="preserve"> </t>
    </r>
  </si>
  <si>
    <r>
      <t>Účet 556*** Tvorba a zúčtování opravných položek</t>
    </r>
    <r>
      <rPr>
        <sz val="14"/>
        <color theme="1"/>
        <rFont val="Calibri"/>
        <family val="2"/>
        <charset val="238"/>
        <scheme val="minor"/>
      </rPr>
      <t xml:space="preserve"> </t>
    </r>
  </si>
  <si>
    <r>
      <t>Účet 558*** Náklady z drobného dlouhodobého majetku</t>
    </r>
    <r>
      <rPr>
        <sz val="14"/>
        <color theme="1"/>
        <rFont val="Calibri"/>
        <family val="2"/>
        <charset val="238"/>
        <scheme val="minor"/>
      </rPr>
      <t xml:space="preserve"> </t>
    </r>
  </si>
  <si>
    <t>Hlavní činnost – příspěvek zaměstnancům na stravování z FKSP</t>
  </si>
  <si>
    <t>Hlavní činnost – příspěvek na společné akce zaměstnancům z FKSP</t>
  </si>
  <si>
    <t>rok</t>
  </si>
  <si>
    <t>změna</t>
  </si>
  <si>
    <t>Hlavní činnost – Účelový znak 33 063 - Tranzitní program</t>
  </si>
  <si>
    <t>Hlavní činnost – ochranné pracovní pomůcky pro žáky</t>
  </si>
  <si>
    <t>Hlavní činnost – drobný hmotný majetek a učební pomůcky do 1 tis.Kč</t>
  </si>
  <si>
    <t>Hlavní činnost – drobný hmotný majetek a učební pomůcky  do 3 tis.Kč</t>
  </si>
  <si>
    <t>Hlavní činnost – materiál k výuce žáků - zakázky</t>
  </si>
  <si>
    <t>Hlavní činnost – materiál k výuce žáků - spotřeba</t>
  </si>
  <si>
    <t>Hlavní činnost – dobný a spotřební materiál pro výpočetní techniku</t>
  </si>
  <si>
    <t xml:space="preserve">Hlavní činnost – technické plyny, vybavení lékárniček a drobný materiál </t>
  </si>
  <si>
    <t>Hlavní činnost – hovorné přes pevnou linku a mobilní telefony</t>
  </si>
  <si>
    <t>Hlavní činnost – ubytování a jízdné sociálně znevýhodněných žáků</t>
  </si>
  <si>
    <t>Hlavní činnost – poštovné a dopravné</t>
  </si>
  <si>
    <t>Hlavní činnost – kulturní a sportovní akce pro žáky</t>
  </si>
  <si>
    <t>Hlavní činnost – nájemné plynových lahví a pozemku od obce Lipová-lázně</t>
  </si>
  <si>
    <t>Hlavní činnost – elektronická evidence knihy jízd a STK automobilů</t>
  </si>
  <si>
    <t xml:space="preserve">Hospodářská činnost – vzdělávání pro externí firmy </t>
  </si>
  <si>
    <t>Hlavní činnost – mzdy - OP VVV - Tranzitní program</t>
  </si>
  <si>
    <t>Hlavní činnost – platy pedagogiční pracovníci v SŠř a OU</t>
  </si>
  <si>
    <t>Hlavní činnost – platy asistenti pedagogů</t>
  </si>
  <si>
    <t>Hlavní činnost – platy ostatní pracovníci v  v SŠř a OU</t>
  </si>
  <si>
    <t>Hlavní činnost – platy pedagogiční pracovníci v internátu</t>
  </si>
  <si>
    <t>Hlavní činnost – platy pracovníci ve školní jídelně</t>
  </si>
  <si>
    <t>Hlavní činnost – platy ostatní pracovníci v internátu</t>
  </si>
  <si>
    <t>Hlavní činnost – odměny z fondu odměn</t>
  </si>
  <si>
    <t>Hlavní činnost – společensky účelné pracovní místo od Úřadu práce</t>
  </si>
  <si>
    <t>Hlavní činnost – zdravotní pojistné k Projektu "Tranzitní program"</t>
  </si>
  <si>
    <t>Hlavní činnost – zdravotní a sociální pojistné z fondu odměn</t>
  </si>
  <si>
    <t>Hlavní činnost – pojištění odpovědnosti za pracovní úrazy a nemoci z povolání</t>
  </si>
  <si>
    <t>Hlavní činnost – pojištění odpovědnosti SÚPM od ÚP a Tranzitní program</t>
  </si>
  <si>
    <t>Účet 538*** Správní a soudní poplatky</t>
  </si>
  <si>
    <r>
      <t>Účet 544*** Prodaný materiál</t>
    </r>
    <r>
      <rPr>
        <sz val="14"/>
        <color theme="1"/>
        <rFont val="Calibri"/>
        <family val="2"/>
        <charset val="238"/>
        <scheme val="minor"/>
      </rPr>
      <t xml:space="preserve"> </t>
    </r>
  </si>
  <si>
    <t>Hlavní činnost – drobný hmotný majetek a učební pomůcky do 40 tis.Kč</t>
  </si>
  <si>
    <t>Hospodářská činnost – přeúčtování z hlavní činnosti</t>
  </si>
  <si>
    <t>Účty 648*** Čerpání fondů</t>
  </si>
  <si>
    <t>Účty 672*** Výnosy z transferů</t>
  </si>
  <si>
    <t>Účty 501*** Spotřeba materiálu</t>
  </si>
  <si>
    <t>Účty 502*** Spotřeba energie</t>
  </si>
  <si>
    <t>Účty 506*** Aktivace dlouhodobého majetku</t>
  </si>
  <si>
    <t>Účty 511*** Opravy a udržování</t>
  </si>
  <si>
    <t>Účty 512*** Cestovné</t>
  </si>
  <si>
    <t>Účty 518*** Ostatní služby</t>
  </si>
  <si>
    <t>Účty 521*** Mzdové náklady</t>
  </si>
  <si>
    <t>Účty 524*** Zákonné sociální a zdravotní pojištění</t>
  </si>
  <si>
    <t>Účty 525*** Jiné sociální pojištění</t>
  </si>
  <si>
    <t>Účty 527*** Zákonné sociální náklady</t>
  </si>
  <si>
    <t>Účet 549*** Ostatní náklady z činnosti</t>
  </si>
  <si>
    <t>Účty 551*** Odpisy dlouhodobého majetku</t>
  </si>
  <si>
    <t>Účet 557*** Náklady na odepsané pohledávky</t>
  </si>
  <si>
    <t>Hlavní činnost – ostatní stroje</t>
  </si>
  <si>
    <t>Hlavní činnost – výtahy a vzduchotechnika</t>
  </si>
  <si>
    <t>Účty 516*** Aktivace výkonů zaměstnanců</t>
  </si>
  <si>
    <t>Hospodářská činnost – spotřeba služeb</t>
  </si>
  <si>
    <t>Hlavní činnost – kontroly a revize povinné</t>
  </si>
  <si>
    <t>Hlavní činnost – broušení nástrojů převážně dřevoobráběcích nástrojů</t>
  </si>
  <si>
    <t>Hlavní činnost – různé drobné služby, sekání, deratizace</t>
  </si>
  <si>
    <t>Hospodářská činnost – výkony zaměstnanců</t>
  </si>
  <si>
    <t>Hlavní činnost – mzdy - OPVVV Podpora profesního růstu II</t>
  </si>
  <si>
    <t>Hlavní činnost – mzdy výkony žáků a zaměstnanců</t>
  </si>
  <si>
    <t>Hlavní činnost – odstupné</t>
  </si>
  <si>
    <t>Hlavní činnost – osobní ochranné pomůcky pro zaměstnance</t>
  </si>
  <si>
    <t>Hlavní činnost – preventivní zdravotní prohlídky zaměstnanců</t>
  </si>
  <si>
    <t>Hlavní činnost – Strojní vybavení - transferový podíl</t>
  </si>
  <si>
    <t>Hlavní činnost – Zateplení budov - transferový podíl</t>
  </si>
  <si>
    <t>Hospodářská činnost – rekvalifikační kurzy</t>
  </si>
  <si>
    <t>Účty 528*** Jiné sociální náklady (stipendia pro žáky)</t>
  </si>
  <si>
    <t>Hlavní činnost – stravování žáků na externích pracovištích</t>
  </si>
  <si>
    <t>Hlavní činnost – externí služby pro Tranzitní program nebo OPVVV</t>
  </si>
  <si>
    <t>Účet 548*** Rozdíl mezi prodejní a zůstatkovou cenou DHM</t>
  </si>
  <si>
    <t>Účet 553*** Prodaný dlouhodobý hmotný majetek</t>
  </si>
  <si>
    <t>Účet 601*** Výnosy z  prodeje vlastních výrobků</t>
  </si>
  <si>
    <t>Účet 603*** Výnosy z pronájmu</t>
  </si>
  <si>
    <t>Hlavní činnost – Rezervní fond za zlepšeného výsledku hospodaření</t>
  </si>
  <si>
    <t>Účet 662*** Úroky z bankovních účtů</t>
  </si>
  <si>
    <t>Účet 664*** Výnosy z přecenění reálnou hodnotou DHM</t>
  </si>
  <si>
    <t>Hlavní činnost – Účelový znak 33 086 - Národní plán obnovy - doučování</t>
  </si>
  <si>
    <t>Hlavní činnost – Účelový znak 33 088 - Národní plán obnovy - digit. prevence</t>
  </si>
  <si>
    <t>Hlavní činnost – Tranzitní program - transferový podíl</t>
  </si>
  <si>
    <t>Hlavní činnost – lyžařský kurz a exkurze pro žáky a učitele a drobné služby</t>
  </si>
  <si>
    <t>Hospodářská činnost – ubytování cizích osob a žáků</t>
  </si>
  <si>
    <t>Hlavní činnost – Zaokrouhlení hlavně kupních dokladů</t>
  </si>
  <si>
    <t>Hlavní činnost – doučování žáků - Národní plán obnovy</t>
  </si>
  <si>
    <t>Hlavní činnost – ostatní osobní náklady - Tranzitní program</t>
  </si>
  <si>
    <t>Účet 646*** Výnosy z prodeje dlouhodobého hmot. majetku</t>
  </si>
  <si>
    <t>Hlavní činnost – zaokrouhlení hlavně kupních dokladů</t>
  </si>
  <si>
    <t>Hlavní činnost</t>
  </si>
  <si>
    <t>Hospodářská činnost</t>
  </si>
  <si>
    <t>Výsledek hospodaření k rozdělení do fondů</t>
  </si>
  <si>
    <t>Hlavní činnost – právní služby</t>
  </si>
  <si>
    <t>Hlavní činnost – opravy minulých období</t>
  </si>
  <si>
    <t>Hlavní činnost - Účelový znak 00 311 - Příspěvek na zemní plyn</t>
  </si>
  <si>
    <t>Hlavní činnost - Účelový znak 00 312 - Příspěvek na elektrickou energii</t>
  </si>
  <si>
    <t>Hlavní činnost - Účelový znak 00 315 - Příspěvek na energetické úspory</t>
  </si>
  <si>
    <t>Hlavní činnost – Účelový znak 33 063 – Podpora profesního růstu II</t>
  </si>
  <si>
    <t>Hlavní činnost – Účelový znak 33 063 - Profesní růst a inovace</t>
  </si>
  <si>
    <t>Hlavní činnost – Účelový znak 33 085 - Národní plán obnovy - digit. pomůcky</t>
  </si>
  <si>
    <t>Hlavní činnost – náhradní díly a materiál pro vlastní údržbu</t>
  </si>
  <si>
    <t>Hlavní činnost – pohonné hmoty a náplně pro automobily a zahradní techniku</t>
  </si>
  <si>
    <t>j) Základní údaje o hospodaření SŠř a OU Lipová - lázně v roce 2024</t>
  </si>
  <si>
    <t>Hlavní činnost – Výnosy z pojistných událostí</t>
  </si>
  <si>
    <t>Hlavní činnost – nepeněžní účelové dary přijaté</t>
  </si>
  <si>
    <t>Hlavní činnost – Účelový znak 00 031 – Příspěvek na odstranění povodň. škod</t>
  </si>
  <si>
    <t>Účet 547*** Likvidace prošlých potravin - povodeň</t>
  </si>
  <si>
    <t>Účet 563*** Kurzové ztráty</t>
  </si>
  <si>
    <t>Hlavní činnost – kurzové ztráty z plateb cizí měnou</t>
  </si>
</sst>
</file>

<file path=xl/styles.xml><?xml version="1.0" encoding="utf-8"?>
<styleSheet xmlns="http://schemas.openxmlformats.org/spreadsheetml/2006/main">
  <numFmts count="3">
    <numFmt numFmtId="8" formatCode="#,##0.00\ &quot;Kč&quot;;[Red]\-#,##0.00\ &quot;Kč&quot;"/>
    <numFmt numFmtId="164" formatCode="#,##0.00\ &quot;Kč&quot;"/>
    <numFmt numFmtId="165" formatCode="0.0%"/>
  </numFmts>
  <fonts count="3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26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1"/>
      <color rgb="FFC0C0C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8"/>
      <color rgb="FFC0C0C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26" fillId="0" borderId="0" applyFont="0" applyFill="0" applyBorder="0" applyAlignment="0" applyProtection="0"/>
  </cellStyleXfs>
  <cellXfs count="246">
    <xf numFmtId="0" fontId="0" fillId="0" borderId="0" xfId="0"/>
    <xf numFmtId="0" fontId="3" fillId="0" borderId="0" xfId="0" applyFont="1" applyBorder="1"/>
    <xf numFmtId="0" fontId="2" fillId="0" borderId="0" xfId="0" applyFont="1" applyBorder="1" applyAlignment="1">
      <alignment wrapText="1"/>
    </xf>
    <xf numFmtId="0" fontId="4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 wrapText="1"/>
    </xf>
    <xf numFmtId="0" fontId="0" fillId="0" borderId="0" xfId="0" applyBorder="1"/>
    <xf numFmtId="8" fontId="3" fillId="0" borderId="0" xfId="0" applyNumberFormat="1" applyFont="1" applyBorder="1" applyAlignment="1">
      <alignment horizontal="right" wrapText="1"/>
    </xf>
    <xf numFmtId="0" fontId="4" fillId="0" borderId="0" xfId="0" applyFont="1" applyBorder="1" applyAlignment="1">
      <alignment horizontal="right" wrapText="1"/>
    </xf>
    <xf numFmtId="8" fontId="4" fillId="0" borderId="0" xfId="0" applyNumberFormat="1" applyFont="1" applyBorder="1" applyAlignment="1">
      <alignment horizontal="right"/>
    </xf>
    <xf numFmtId="8" fontId="4" fillId="0" borderId="0" xfId="0" applyNumberFormat="1" applyFont="1" applyBorder="1" applyAlignment="1">
      <alignment horizontal="right" wrapText="1"/>
    </xf>
    <xf numFmtId="0" fontId="3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right"/>
    </xf>
    <xf numFmtId="0" fontId="1" fillId="0" borderId="0" xfId="0" applyFont="1" applyBorder="1"/>
    <xf numFmtId="0" fontId="0" fillId="0" borderId="0" xfId="0" applyFont="1" applyAlignment="1">
      <alignment horizontal="right"/>
    </xf>
    <xf numFmtId="0" fontId="0" fillId="0" borderId="0" xfId="0" applyFont="1" applyBorder="1" applyAlignment="1">
      <alignment horizontal="right"/>
    </xf>
    <xf numFmtId="0" fontId="1" fillId="0" borderId="5" xfId="0" applyFont="1" applyBorder="1"/>
    <xf numFmtId="0" fontId="0" fillId="0" borderId="5" xfId="0" applyFont="1" applyBorder="1"/>
    <xf numFmtId="0" fontId="0" fillId="0" borderId="0" xfId="0" applyFont="1" applyBorder="1"/>
    <xf numFmtId="0" fontId="7" fillId="0" borderId="5" xfId="0" applyFont="1" applyFill="1" applyBorder="1"/>
    <xf numFmtId="0" fontId="1" fillId="0" borderId="4" xfId="0" applyFont="1" applyBorder="1"/>
    <xf numFmtId="0" fontId="0" fillId="0" borderId="4" xfId="0" applyFont="1" applyBorder="1"/>
    <xf numFmtId="0" fontId="0" fillId="0" borderId="7" xfId="0" applyFont="1" applyBorder="1"/>
    <xf numFmtId="0" fontId="0" fillId="0" borderId="0" xfId="0" applyFont="1"/>
    <xf numFmtId="0" fontId="8" fillId="0" borderId="4" xfId="0" applyFont="1" applyBorder="1"/>
    <xf numFmtId="0" fontId="0" fillId="0" borderId="5" xfId="0" applyFont="1" applyBorder="1" applyAlignment="1"/>
    <xf numFmtId="0" fontId="11" fillId="0" borderId="0" xfId="0" applyFont="1"/>
    <xf numFmtId="0" fontId="0" fillId="0" borderId="5" xfId="0" applyBorder="1"/>
    <xf numFmtId="3" fontId="0" fillId="0" borderId="0" xfId="0" applyNumberFormat="1"/>
    <xf numFmtId="3" fontId="0" fillId="0" borderId="0" xfId="0" applyNumberFormat="1" applyFont="1" applyAlignment="1">
      <alignment horizontal="center"/>
    </xf>
    <xf numFmtId="3" fontId="1" fillId="0" borderId="0" xfId="0" applyNumberFormat="1" applyFont="1" applyAlignment="1">
      <alignment horizontal="center"/>
    </xf>
    <xf numFmtId="3" fontId="0" fillId="0" borderId="0" xfId="0" applyNumberFormat="1" applyFont="1" applyAlignment="1">
      <alignment horizontal="center" wrapText="1"/>
    </xf>
    <xf numFmtId="3" fontId="0" fillId="0" borderId="0" xfId="0" applyNumberFormat="1" applyAlignment="1">
      <alignment horizontal="center"/>
    </xf>
    <xf numFmtId="0" fontId="11" fillId="0" borderId="6" xfId="0" applyFont="1" applyBorder="1"/>
    <xf numFmtId="0" fontId="11" fillId="0" borderId="5" xfId="0" applyFont="1" applyBorder="1"/>
    <xf numFmtId="0" fontId="12" fillId="0" borderId="0" xfId="0" applyFont="1" applyBorder="1"/>
    <xf numFmtId="0" fontId="11" fillId="0" borderId="5" xfId="0" applyFont="1" applyBorder="1" applyAlignment="1">
      <alignment horizontal="left"/>
    </xf>
    <xf numFmtId="0" fontId="7" fillId="0" borderId="4" xfId="0" applyFont="1" applyFill="1" applyBorder="1"/>
    <xf numFmtId="0" fontId="0" fillId="0" borderId="4" xfId="0" applyFont="1" applyBorder="1" applyAlignment="1">
      <alignment horizontal="left" indent="15"/>
    </xf>
    <xf numFmtId="0" fontId="1" fillId="0" borderId="4" xfId="0" applyFont="1" applyBorder="1" applyAlignment="1">
      <alignment horizontal="left"/>
    </xf>
    <xf numFmtId="8" fontId="11" fillId="0" borderId="16" xfId="0" applyNumberFormat="1" applyFont="1" applyBorder="1" applyAlignment="1">
      <alignment horizontal="right" wrapText="1"/>
    </xf>
    <xf numFmtId="0" fontId="0" fillId="0" borderId="17" xfId="0" applyFont="1" applyBorder="1" applyAlignment="1">
      <alignment horizontal="right" wrapText="1"/>
    </xf>
    <xf numFmtId="164" fontId="0" fillId="0" borderId="17" xfId="0" applyNumberFormat="1" applyFont="1" applyBorder="1" applyAlignment="1">
      <alignment horizontal="right" wrapText="1"/>
    </xf>
    <xf numFmtId="164" fontId="7" fillId="0" borderId="17" xfId="0" applyNumberFormat="1" applyFont="1" applyBorder="1" applyAlignment="1">
      <alignment horizontal="right" wrapText="1"/>
    </xf>
    <xf numFmtId="0" fontId="0" fillId="0" borderId="18" xfId="0" applyFont="1" applyBorder="1" applyAlignment="1">
      <alignment horizontal="right"/>
    </xf>
    <xf numFmtId="0" fontId="0" fillId="0" borderId="18" xfId="0" applyFont="1" applyBorder="1" applyAlignment="1">
      <alignment horizontal="right" wrapText="1"/>
    </xf>
    <xf numFmtId="8" fontId="11" fillId="0" borderId="16" xfId="0" applyNumberFormat="1" applyFont="1" applyBorder="1" applyAlignment="1">
      <alignment horizontal="right" vertical="top"/>
    </xf>
    <xf numFmtId="0" fontId="0" fillId="0" borderId="17" xfId="0" applyFont="1" applyBorder="1" applyAlignment="1">
      <alignment horizontal="right"/>
    </xf>
    <xf numFmtId="8" fontId="11" fillId="0" borderId="17" xfId="0" applyNumberFormat="1" applyFont="1" applyBorder="1" applyAlignment="1">
      <alignment horizontal="right"/>
    </xf>
    <xf numFmtId="0" fontId="0" fillId="0" borderId="19" xfId="0" applyFont="1" applyBorder="1" applyAlignment="1">
      <alignment horizontal="right"/>
    </xf>
    <xf numFmtId="8" fontId="11" fillId="0" borderId="16" xfId="0" applyNumberFormat="1" applyFont="1" applyBorder="1" applyAlignment="1">
      <alignment horizontal="right"/>
    </xf>
    <xf numFmtId="0" fontId="0" fillId="0" borderId="17" xfId="0" applyFont="1" applyBorder="1"/>
    <xf numFmtId="0" fontId="0" fillId="0" borderId="18" xfId="0" applyFont="1" applyBorder="1" applyAlignment="1">
      <alignment horizontal="right" vertical="top"/>
    </xf>
    <xf numFmtId="8" fontId="7" fillId="0" borderId="18" xfId="0" applyNumberFormat="1" applyFont="1" applyFill="1" applyBorder="1" applyAlignment="1">
      <alignment horizontal="right"/>
    </xf>
    <xf numFmtId="8" fontId="17" fillId="0" borderId="17" xfId="0" applyNumberFormat="1" applyFont="1" applyBorder="1" applyAlignment="1">
      <alignment horizontal="right"/>
    </xf>
    <xf numFmtId="0" fontId="10" fillId="0" borderId="17" xfId="0" applyFont="1" applyBorder="1" applyAlignment="1">
      <alignment horizontal="right"/>
    </xf>
    <xf numFmtId="0" fontId="10" fillId="0" borderId="18" xfId="0" applyFont="1" applyBorder="1" applyAlignment="1">
      <alignment horizontal="right"/>
    </xf>
    <xf numFmtId="0" fontId="9" fillId="0" borderId="18" xfId="0" applyFont="1" applyBorder="1" applyAlignment="1">
      <alignment horizontal="right"/>
    </xf>
    <xf numFmtId="8" fontId="7" fillId="0" borderId="18" xfId="0" applyNumberFormat="1" applyFont="1" applyFill="1" applyBorder="1" applyAlignment="1">
      <alignment horizontal="right" wrapText="1"/>
    </xf>
    <xf numFmtId="8" fontId="11" fillId="0" borderId="17" xfId="0" applyNumberFormat="1" applyFont="1" applyBorder="1" applyAlignment="1">
      <alignment horizontal="right" vertical="top"/>
    </xf>
    <xf numFmtId="0" fontId="1" fillId="0" borderId="17" xfId="0" applyFont="1" applyBorder="1" applyAlignment="1">
      <alignment horizontal="right" vertical="top"/>
    </xf>
    <xf numFmtId="0" fontId="0" fillId="0" borderId="18" xfId="0" applyFont="1" applyBorder="1"/>
    <xf numFmtId="8" fontId="0" fillId="0" borderId="18" xfId="0" applyNumberFormat="1" applyFont="1" applyBorder="1" applyAlignment="1">
      <alignment horizontal="right"/>
    </xf>
    <xf numFmtId="0" fontId="1" fillId="0" borderId="18" xfId="0" applyFont="1" applyBorder="1" applyAlignment="1">
      <alignment horizontal="right"/>
    </xf>
    <xf numFmtId="8" fontId="1" fillId="0" borderId="17" xfId="0" applyNumberFormat="1" applyFont="1" applyBorder="1" applyAlignment="1">
      <alignment horizontal="right"/>
    </xf>
    <xf numFmtId="0" fontId="1" fillId="0" borderId="20" xfId="0" applyFont="1" applyBorder="1"/>
    <xf numFmtId="0" fontId="1" fillId="0" borderId="21" xfId="0" applyFont="1" applyBorder="1" applyAlignment="1">
      <alignment horizontal="right" wrapText="1"/>
    </xf>
    <xf numFmtId="0" fontId="19" fillId="0" borderId="3" xfId="0" applyFont="1" applyBorder="1"/>
    <xf numFmtId="0" fontId="19" fillId="0" borderId="13" xfId="0" applyFont="1" applyBorder="1"/>
    <xf numFmtId="0" fontId="13" fillId="0" borderId="5" xfId="0" applyFont="1" applyBorder="1" applyAlignment="1">
      <alignment vertical="center"/>
    </xf>
    <xf numFmtId="8" fontId="16" fillId="0" borderId="22" xfId="0" applyNumberFormat="1" applyFont="1" applyBorder="1" applyAlignment="1">
      <alignment horizontal="right" vertical="center"/>
    </xf>
    <xf numFmtId="8" fontId="16" fillId="0" borderId="14" xfId="0" applyNumberFormat="1" applyFont="1" applyBorder="1" applyAlignment="1">
      <alignment horizontal="right" vertical="center"/>
    </xf>
    <xf numFmtId="165" fontId="16" fillId="0" borderId="15" xfId="0" applyNumberFormat="1" applyFont="1" applyBorder="1" applyAlignment="1">
      <alignment horizontal="right" vertical="center" wrapText="1"/>
    </xf>
    <xf numFmtId="0" fontId="16" fillId="0" borderId="3" xfId="0" applyFont="1" applyBorder="1" applyAlignment="1">
      <alignment vertical="center"/>
    </xf>
    <xf numFmtId="0" fontId="14" fillId="0" borderId="20" xfId="0" applyFont="1" applyBorder="1" applyAlignment="1">
      <alignment vertical="center"/>
    </xf>
    <xf numFmtId="0" fontId="14" fillId="0" borderId="26" xfId="0" applyFont="1" applyBorder="1" applyAlignment="1">
      <alignment horizontal="right" vertical="center" wrapText="1"/>
    </xf>
    <xf numFmtId="0" fontId="14" fillId="0" borderId="2" xfId="0" applyFont="1" applyBorder="1" applyAlignment="1">
      <alignment horizontal="right" vertical="center" wrapText="1"/>
    </xf>
    <xf numFmtId="0" fontId="14" fillId="0" borderId="11" xfId="0" applyFont="1" applyBorder="1" applyAlignment="1">
      <alignment horizontal="right" vertical="center" wrapText="1"/>
    </xf>
    <xf numFmtId="0" fontId="18" fillId="0" borderId="6" xfId="0" applyFont="1" applyBorder="1" applyAlignment="1">
      <alignment vertical="center"/>
    </xf>
    <xf numFmtId="8" fontId="18" fillId="0" borderId="25" xfId="0" applyNumberFormat="1" applyFont="1" applyBorder="1" applyAlignment="1">
      <alignment horizontal="right" vertical="center" wrapText="1"/>
    </xf>
    <xf numFmtId="8" fontId="18" fillId="0" borderId="1" xfId="0" applyNumberFormat="1" applyFont="1" applyBorder="1" applyAlignment="1">
      <alignment horizontal="right" vertical="center" wrapText="1"/>
    </xf>
    <xf numFmtId="165" fontId="18" fillId="0" borderId="9" xfId="0" applyNumberFormat="1" applyFont="1" applyBorder="1" applyAlignment="1">
      <alignment horizontal="right" vertical="center" wrapText="1"/>
    </xf>
    <xf numFmtId="0" fontId="13" fillId="0" borderId="23" xfId="0" applyFont="1" applyBorder="1" applyAlignment="1">
      <alignment horizontal="right" vertical="center" wrapText="1"/>
    </xf>
    <xf numFmtId="0" fontId="13" fillId="0" borderId="0" xfId="0" applyFont="1" applyBorder="1" applyAlignment="1">
      <alignment horizontal="right" vertical="center" wrapText="1"/>
    </xf>
    <xf numFmtId="0" fontId="13" fillId="0" borderId="10" xfId="0" applyFont="1" applyBorder="1" applyAlignment="1">
      <alignment horizontal="right" vertical="center" wrapText="1"/>
    </xf>
    <xf numFmtId="8" fontId="13" fillId="0" borderId="23" xfId="0" applyNumberFormat="1" applyFont="1" applyFill="1" applyBorder="1" applyAlignment="1">
      <alignment horizontal="right" vertical="center"/>
    </xf>
    <xf numFmtId="164" fontId="13" fillId="0" borderId="0" xfId="0" applyNumberFormat="1" applyFont="1" applyBorder="1" applyAlignment="1">
      <alignment horizontal="right" vertical="center" wrapText="1"/>
    </xf>
    <xf numFmtId="165" fontId="13" fillId="0" borderId="10" xfId="0" applyNumberFormat="1" applyFont="1" applyBorder="1" applyAlignment="1">
      <alignment horizontal="right" vertical="center" wrapText="1"/>
    </xf>
    <xf numFmtId="0" fontId="20" fillId="0" borderId="5" xfId="0" applyFont="1" applyFill="1" applyBorder="1" applyAlignment="1">
      <alignment vertical="center"/>
    </xf>
    <xf numFmtId="8" fontId="20" fillId="0" borderId="23" xfId="0" applyNumberFormat="1" applyFont="1" applyFill="1" applyBorder="1" applyAlignment="1">
      <alignment horizontal="right" vertical="center"/>
    </xf>
    <xf numFmtId="164" fontId="20" fillId="0" borderId="0" xfId="0" applyNumberFormat="1" applyFont="1" applyBorder="1" applyAlignment="1">
      <alignment horizontal="right" vertical="center" wrapText="1"/>
    </xf>
    <xf numFmtId="165" fontId="20" fillId="0" borderId="10" xfId="0" applyNumberFormat="1" applyFont="1" applyBorder="1" applyAlignment="1">
      <alignment horizontal="right" vertical="center" wrapText="1"/>
    </xf>
    <xf numFmtId="0" fontId="14" fillId="0" borderId="4" xfId="0" applyFont="1" applyBorder="1" applyAlignment="1">
      <alignment vertical="center"/>
    </xf>
    <xf numFmtId="0" fontId="13" fillId="0" borderId="26" xfId="0" applyFont="1" applyBorder="1" applyAlignment="1">
      <alignment horizontal="right" vertical="center"/>
    </xf>
    <xf numFmtId="0" fontId="13" fillId="0" borderId="2" xfId="0" applyFont="1" applyBorder="1" applyAlignment="1">
      <alignment horizontal="right" vertical="center"/>
    </xf>
    <xf numFmtId="0" fontId="13" fillId="0" borderId="10" xfId="0" applyFont="1" applyBorder="1" applyAlignment="1">
      <alignment horizontal="right" vertical="center"/>
    </xf>
    <xf numFmtId="164" fontId="18" fillId="0" borderId="0" xfId="0" applyNumberFormat="1" applyFont="1" applyBorder="1" applyAlignment="1">
      <alignment horizontal="right" vertical="center" wrapText="1"/>
    </xf>
    <xf numFmtId="0" fontId="13" fillId="0" borderId="4" xfId="0" applyFont="1" applyBorder="1" applyAlignment="1">
      <alignment vertical="center"/>
    </xf>
    <xf numFmtId="0" fontId="13" fillId="0" borderId="26" xfId="0" applyFont="1" applyBorder="1" applyAlignment="1">
      <alignment horizontal="right" vertical="center" wrapText="1"/>
    </xf>
    <xf numFmtId="0" fontId="13" fillId="0" borderId="2" xfId="0" applyFont="1" applyBorder="1" applyAlignment="1">
      <alignment horizontal="right" vertical="center" wrapText="1"/>
    </xf>
    <xf numFmtId="0" fontId="13" fillId="0" borderId="11" xfId="0" applyFont="1" applyBorder="1" applyAlignment="1">
      <alignment horizontal="right" vertical="center" wrapText="1"/>
    </xf>
    <xf numFmtId="0" fontId="13" fillId="0" borderId="11" xfId="0" applyFont="1" applyBorder="1" applyAlignment="1">
      <alignment horizontal="right" vertical="center"/>
    </xf>
    <xf numFmtId="8" fontId="18" fillId="0" borderId="25" xfId="0" applyNumberFormat="1" applyFont="1" applyBorder="1" applyAlignment="1">
      <alignment horizontal="right" vertical="center"/>
    </xf>
    <xf numFmtId="8" fontId="18" fillId="0" borderId="1" xfId="0" applyNumberFormat="1" applyFont="1" applyBorder="1" applyAlignment="1">
      <alignment horizontal="right" vertical="center"/>
    </xf>
    <xf numFmtId="0" fontId="13" fillId="0" borderId="23" xfId="0" applyFont="1" applyBorder="1" applyAlignment="1">
      <alignment horizontal="right" vertical="center"/>
    </xf>
    <xf numFmtId="0" fontId="13" fillId="0" borderId="0" xfId="0" applyFont="1" applyBorder="1" applyAlignment="1">
      <alignment horizontal="right" vertical="center"/>
    </xf>
    <xf numFmtId="8" fontId="13" fillId="0" borderId="23" xfId="0" applyNumberFormat="1" applyFont="1" applyBorder="1" applyAlignment="1">
      <alignment horizontal="right" vertical="center" wrapText="1"/>
    </xf>
    <xf numFmtId="8" fontId="13" fillId="0" borderId="23" xfId="0" applyNumberFormat="1" applyFont="1" applyBorder="1" applyAlignment="1">
      <alignment horizontal="right" vertical="center"/>
    </xf>
    <xf numFmtId="0" fontId="18" fillId="0" borderId="5" xfId="0" applyFont="1" applyBorder="1" applyAlignment="1">
      <alignment vertical="center"/>
    </xf>
    <xf numFmtId="8" fontId="18" fillId="0" borderId="23" xfId="0" applyNumberFormat="1" applyFont="1" applyBorder="1" applyAlignment="1">
      <alignment horizontal="right" vertical="center"/>
    </xf>
    <xf numFmtId="8" fontId="18" fillId="0" borderId="0" xfId="0" applyNumberFormat="1" applyFont="1" applyBorder="1" applyAlignment="1">
      <alignment horizontal="right" vertical="center"/>
    </xf>
    <xf numFmtId="0" fontId="13" fillId="0" borderId="7" xfId="0" applyFont="1" applyBorder="1" applyAlignment="1">
      <alignment vertical="center"/>
    </xf>
    <xf numFmtId="0" fontId="13" fillId="0" borderId="24" xfId="0" applyFont="1" applyBorder="1" applyAlignment="1">
      <alignment horizontal="right" vertical="center"/>
    </xf>
    <xf numFmtId="0" fontId="13" fillId="0" borderId="8" xfId="0" applyFont="1" applyBorder="1" applyAlignment="1">
      <alignment horizontal="right" vertical="center"/>
    </xf>
    <xf numFmtId="0" fontId="13" fillId="0" borderId="12" xfId="0" applyFont="1" applyBorder="1" applyAlignment="1">
      <alignment horizontal="right" vertical="center"/>
    </xf>
    <xf numFmtId="0" fontId="13" fillId="0" borderId="0" xfId="0" applyFont="1" applyBorder="1" applyAlignment="1">
      <alignment vertical="center"/>
    </xf>
    <xf numFmtId="0" fontId="14" fillId="0" borderId="0" xfId="0" applyFont="1" applyBorder="1" applyAlignment="1">
      <alignment horizontal="right" vertical="center"/>
    </xf>
    <xf numFmtId="0" fontId="14" fillId="0" borderId="5" xfId="0" applyFont="1" applyBorder="1" applyAlignment="1">
      <alignment vertical="center"/>
    </xf>
    <xf numFmtId="0" fontId="14" fillId="0" borderId="23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3" fillId="0" borderId="23" xfId="0" applyFont="1" applyBorder="1" applyAlignment="1">
      <alignment vertical="center"/>
    </xf>
    <xf numFmtId="0" fontId="21" fillId="0" borderId="4" xfId="0" applyFont="1" applyBorder="1" applyAlignment="1">
      <alignment vertical="center"/>
    </xf>
    <xf numFmtId="8" fontId="13" fillId="0" borderId="11" xfId="0" applyNumberFormat="1" applyFont="1" applyBorder="1" applyAlignment="1">
      <alignment horizontal="right" vertical="center"/>
    </xf>
    <xf numFmtId="0" fontId="20" fillId="0" borderId="4" xfId="0" applyFont="1" applyFill="1" applyBorder="1" applyAlignment="1">
      <alignment vertical="center"/>
    </xf>
    <xf numFmtId="8" fontId="20" fillId="0" borderId="26" xfId="0" applyNumberFormat="1" applyFont="1" applyFill="1" applyBorder="1" applyAlignment="1">
      <alignment horizontal="right" vertical="center"/>
    </xf>
    <xf numFmtId="8" fontId="20" fillId="0" borderId="2" xfId="0" applyNumberFormat="1" applyFont="1" applyFill="1" applyBorder="1" applyAlignment="1">
      <alignment horizontal="right" vertical="center"/>
    </xf>
    <xf numFmtId="0" fontId="23" fillId="0" borderId="23" xfId="0" applyFont="1" applyBorder="1" applyAlignment="1">
      <alignment horizontal="right" vertical="center"/>
    </xf>
    <xf numFmtId="0" fontId="23" fillId="0" borderId="0" xfId="0" applyFont="1" applyBorder="1" applyAlignment="1">
      <alignment horizontal="right" vertical="center"/>
    </xf>
    <xf numFmtId="8" fontId="23" fillId="0" borderId="23" xfId="0" applyNumberFormat="1" applyFont="1" applyBorder="1" applyAlignment="1">
      <alignment horizontal="right" vertical="center"/>
    </xf>
    <xf numFmtId="0" fontId="14" fillId="0" borderId="10" xfId="0" applyFont="1" applyBorder="1" applyAlignment="1">
      <alignment horizontal="right" vertical="center"/>
    </xf>
    <xf numFmtId="0" fontId="14" fillId="0" borderId="4" xfId="0" applyFont="1" applyBorder="1" applyAlignment="1">
      <alignment horizontal="left" vertical="center"/>
    </xf>
    <xf numFmtId="0" fontId="22" fillId="0" borderId="26" xfId="0" applyFont="1" applyBorder="1" applyAlignment="1">
      <alignment horizontal="right" vertical="center"/>
    </xf>
    <xf numFmtId="0" fontId="22" fillId="0" borderId="2" xfId="0" applyFont="1" applyBorder="1" applyAlignment="1">
      <alignment horizontal="right" vertical="center"/>
    </xf>
    <xf numFmtId="0" fontId="14" fillId="0" borderId="11" xfId="0" applyFont="1" applyBorder="1" applyAlignment="1">
      <alignment horizontal="right" vertical="center"/>
    </xf>
    <xf numFmtId="0" fontId="14" fillId="0" borderId="23" xfId="0" applyFont="1" applyBorder="1" applyAlignment="1">
      <alignment horizontal="right" vertical="center"/>
    </xf>
    <xf numFmtId="0" fontId="13" fillId="0" borderId="10" xfId="0" applyFont="1" applyBorder="1" applyAlignment="1">
      <alignment vertical="center"/>
    </xf>
    <xf numFmtId="8" fontId="13" fillId="0" borderId="0" xfId="0" applyNumberFormat="1" applyFont="1" applyBorder="1" applyAlignment="1">
      <alignment horizontal="right" vertical="center"/>
    </xf>
    <xf numFmtId="0" fontId="16" fillId="0" borderId="13" xfId="0" applyFont="1" applyBorder="1" applyAlignment="1">
      <alignment vertical="center"/>
    </xf>
    <xf numFmtId="164" fontId="24" fillId="0" borderId="0" xfId="0" applyNumberFormat="1" applyFont="1" applyBorder="1" applyAlignment="1">
      <alignment horizontal="right" vertical="center" wrapText="1"/>
    </xf>
    <xf numFmtId="8" fontId="25" fillId="0" borderId="23" xfId="0" applyNumberFormat="1" applyFont="1" applyBorder="1" applyAlignment="1">
      <alignment horizontal="right" vertical="center"/>
    </xf>
    <xf numFmtId="8" fontId="25" fillId="0" borderId="0" xfId="0" applyNumberFormat="1" applyFont="1" applyBorder="1" applyAlignment="1">
      <alignment horizontal="right" vertical="center"/>
    </xf>
    <xf numFmtId="0" fontId="12" fillId="0" borderId="0" xfId="0" applyFont="1" applyAlignment="1">
      <alignment horizontal="center"/>
    </xf>
    <xf numFmtId="8" fontId="19" fillId="0" borderId="14" xfId="0" applyNumberFormat="1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8" fontId="0" fillId="0" borderId="17" xfId="0" applyNumberFormat="1" applyFont="1" applyBorder="1" applyAlignment="1">
      <alignment horizontal="right"/>
    </xf>
    <xf numFmtId="8" fontId="19" fillId="0" borderId="28" xfId="0" applyNumberFormat="1" applyFont="1" applyBorder="1" applyAlignment="1">
      <alignment horizontal="right"/>
    </xf>
    <xf numFmtId="0" fontId="0" fillId="0" borderId="29" xfId="0" applyBorder="1"/>
    <xf numFmtId="8" fontId="1" fillId="0" borderId="18" xfId="0" applyNumberFormat="1" applyFont="1" applyBorder="1" applyAlignment="1">
      <alignment horizontal="right"/>
    </xf>
    <xf numFmtId="165" fontId="0" fillId="0" borderId="29" xfId="1" applyNumberFormat="1" applyFont="1" applyBorder="1" applyAlignment="1">
      <alignment horizontal="right" wrapText="1"/>
    </xf>
    <xf numFmtId="165" fontId="11" fillId="0" borderId="27" xfId="1" applyNumberFormat="1" applyFont="1" applyBorder="1" applyAlignment="1">
      <alignment horizontal="right" wrapText="1"/>
    </xf>
    <xf numFmtId="165" fontId="19" fillId="0" borderId="27" xfId="1" applyNumberFormat="1" applyFont="1" applyBorder="1" applyAlignment="1">
      <alignment horizontal="right" wrapText="1"/>
    </xf>
    <xf numFmtId="0" fontId="4" fillId="0" borderId="31" xfId="0" applyFont="1" applyBorder="1" applyAlignment="1">
      <alignment horizontal="right"/>
    </xf>
    <xf numFmtId="0" fontId="3" fillId="0" borderId="31" xfId="0" applyFont="1" applyBorder="1" applyAlignment="1">
      <alignment horizontal="right" vertical="top"/>
    </xf>
    <xf numFmtId="0" fontId="20" fillId="0" borderId="5" xfId="0" applyFont="1" applyBorder="1" applyAlignment="1">
      <alignment vertical="center"/>
    </xf>
    <xf numFmtId="8" fontId="20" fillId="0" borderId="23" xfId="0" applyNumberFormat="1" applyFont="1" applyBorder="1" applyAlignment="1">
      <alignment horizontal="right" vertical="center"/>
    </xf>
    <xf numFmtId="0" fontId="13" fillId="0" borderId="5" xfId="0" applyFont="1" applyBorder="1" applyAlignment="1">
      <alignment horizontal="left" vertical="center"/>
    </xf>
    <xf numFmtId="165" fontId="18" fillId="0" borderId="10" xfId="0" applyNumberFormat="1" applyFont="1" applyBorder="1" applyAlignment="1">
      <alignment horizontal="right" vertical="center" wrapText="1"/>
    </xf>
    <xf numFmtId="8" fontId="25" fillId="0" borderId="25" xfId="0" applyNumberFormat="1" applyFont="1" applyBorder="1" applyAlignment="1">
      <alignment horizontal="right" vertical="center"/>
    </xf>
    <xf numFmtId="164" fontId="18" fillId="0" borderId="1" xfId="0" applyNumberFormat="1" applyFont="1" applyBorder="1" applyAlignment="1">
      <alignment horizontal="right" vertical="center" wrapText="1"/>
    </xf>
    <xf numFmtId="0" fontId="18" fillId="0" borderId="4" xfId="0" applyFont="1" applyBorder="1" applyAlignment="1">
      <alignment vertical="center"/>
    </xf>
    <xf numFmtId="8" fontId="18" fillId="0" borderId="26" xfId="0" applyNumberFormat="1" applyFont="1" applyBorder="1" applyAlignment="1">
      <alignment horizontal="right" vertical="center"/>
    </xf>
    <xf numFmtId="8" fontId="18" fillId="0" borderId="2" xfId="0" applyNumberFormat="1" applyFont="1" applyBorder="1" applyAlignment="1">
      <alignment horizontal="right" vertical="center"/>
    </xf>
    <xf numFmtId="165" fontId="18" fillId="0" borderId="11" xfId="0" applyNumberFormat="1" applyFont="1" applyBorder="1" applyAlignment="1">
      <alignment horizontal="right" vertical="center" wrapText="1"/>
    </xf>
    <xf numFmtId="0" fontId="4" fillId="0" borderId="31" xfId="0" applyFont="1" applyBorder="1"/>
    <xf numFmtId="165" fontId="20" fillId="0" borderId="12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/>
    </xf>
    <xf numFmtId="0" fontId="3" fillId="0" borderId="31" xfId="0" applyFont="1" applyBorder="1" applyAlignment="1">
      <alignment horizontal="right" wrapText="1"/>
    </xf>
    <xf numFmtId="165" fontId="11" fillId="0" borderId="29" xfId="1" applyNumberFormat="1" applyFont="1" applyBorder="1" applyAlignment="1">
      <alignment horizontal="right" wrapText="1"/>
    </xf>
    <xf numFmtId="0" fontId="4" fillId="0" borderId="29" xfId="0" applyFont="1" applyBorder="1" applyAlignment="1">
      <alignment horizontal="right" wrapText="1"/>
    </xf>
    <xf numFmtId="165" fontId="7" fillId="0" borderId="29" xfId="1" applyNumberFormat="1" applyFont="1" applyBorder="1" applyAlignment="1">
      <alignment horizontal="right" wrapText="1"/>
    </xf>
    <xf numFmtId="0" fontId="4" fillId="0" borderId="31" xfId="0" applyFont="1" applyBorder="1" applyAlignment="1">
      <alignment horizontal="right" wrapText="1"/>
    </xf>
    <xf numFmtId="0" fontId="4" fillId="0" borderId="29" xfId="0" applyFont="1" applyBorder="1" applyAlignment="1">
      <alignment horizontal="right"/>
    </xf>
    <xf numFmtId="0" fontId="4" fillId="0" borderId="30" xfId="0" applyFont="1" applyBorder="1" applyAlignment="1">
      <alignment horizontal="right"/>
    </xf>
    <xf numFmtId="0" fontId="5" fillId="0" borderId="32" xfId="0" applyFont="1" applyBorder="1" applyAlignment="1">
      <alignment horizontal="right"/>
    </xf>
    <xf numFmtId="8" fontId="4" fillId="0" borderId="31" xfId="0" applyNumberFormat="1" applyFont="1" applyBorder="1" applyAlignment="1">
      <alignment horizontal="right"/>
    </xf>
    <xf numFmtId="0" fontId="0" fillId="0" borderId="31" xfId="0" applyBorder="1"/>
    <xf numFmtId="0" fontId="4" fillId="0" borderId="29" xfId="0" applyFont="1" applyBorder="1"/>
    <xf numFmtId="0" fontId="3" fillId="0" borderId="31" xfId="0" applyFont="1" applyBorder="1"/>
    <xf numFmtId="0" fontId="6" fillId="0" borderId="31" xfId="0" applyFont="1" applyBorder="1"/>
    <xf numFmtId="0" fontId="4" fillId="0" borderId="30" xfId="0" applyFont="1" applyBorder="1"/>
    <xf numFmtId="165" fontId="26" fillId="0" borderId="29" xfId="1" applyNumberFormat="1" applyFont="1" applyBorder="1" applyAlignment="1">
      <alignment horizontal="right" wrapText="1"/>
    </xf>
    <xf numFmtId="164" fontId="27" fillId="0" borderId="17" xfId="0" applyNumberFormat="1" applyFont="1" applyBorder="1" applyAlignment="1">
      <alignment horizontal="right" wrapText="1"/>
    </xf>
    <xf numFmtId="0" fontId="0" fillId="0" borderId="5" xfId="0" applyBorder="1" applyAlignment="1"/>
    <xf numFmtId="0" fontId="3" fillId="0" borderId="31" xfId="0" applyFont="1" applyBorder="1" applyAlignment="1">
      <alignment horizontal="right"/>
    </xf>
    <xf numFmtId="0" fontId="4" fillId="0" borderId="33" xfId="0" applyFont="1" applyBorder="1" applyAlignment="1">
      <alignment horizontal="right"/>
    </xf>
    <xf numFmtId="0" fontId="18" fillId="0" borderId="3" xfId="0" applyFont="1" applyBorder="1" applyAlignment="1">
      <alignment vertical="center"/>
    </xf>
    <xf numFmtId="8" fontId="18" fillId="0" borderId="34" xfId="0" applyNumberFormat="1" applyFont="1" applyBorder="1" applyAlignment="1">
      <alignment horizontal="right" vertical="center"/>
    </xf>
    <xf numFmtId="8" fontId="18" fillId="0" borderId="35" xfId="0" applyNumberFormat="1" applyFont="1" applyBorder="1" applyAlignment="1">
      <alignment horizontal="right" vertical="center"/>
    </xf>
    <xf numFmtId="165" fontId="18" fillId="0" borderId="36" xfId="0" applyNumberFormat="1" applyFont="1" applyBorder="1" applyAlignment="1">
      <alignment horizontal="right" vertical="center" wrapText="1"/>
    </xf>
    <xf numFmtId="8" fontId="13" fillId="0" borderId="24" xfId="0" applyNumberFormat="1" applyFont="1" applyBorder="1" applyAlignment="1">
      <alignment horizontal="right" vertical="center"/>
    </xf>
    <xf numFmtId="165" fontId="13" fillId="0" borderId="12" xfId="0" applyNumberFormat="1" applyFont="1" applyBorder="1" applyAlignment="1">
      <alignment horizontal="right" vertical="center" wrapText="1"/>
    </xf>
    <xf numFmtId="165" fontId="7" fillId="0" borderId="30" xfId="1" applyNumberFormat="1" applyFont="1" applyBorder="1" applyAlignment="1">
      <alignment horizontal="right" wrapText="1"/>
    </xf>
    <xf numFmtId="0" fontId="13" fillId="0" borderId="37" xfId="0" applyFont="1" applyBorder="1" applyAlignment="1">
      <alignment vertical="center"/>
    </xf>
    <xf numFmtId="164" fontId="13" fillId="0" borderId="24" xfId="0" applyNumberFormat="1" applyFont="1" applyBorder="1" applyAlignment="1">
      <alignment horizontal="right" vertical="center" wrapText="1"/>
    </xf>
    <xf numFmtId="165" fontId="18" fillId="0" borderId="0" xfId="0" applyNumberFormat="1" applyFont="1" applyBorder="1" applyAlignment="1">
      <alignment horizontal="right" vertical="center" wrapText="1"/>
    </xf>
    <xf numFmtId="164" fontId="13" fillId="0" borderId="23" xfId="0" applyNumberFormat="1" applyFont="1" applyBorder="1" applyAlignment="1">
      <alignment horizontal="right" vertical="center" wrapText="1"/>
    </xf>
    <xf numFmtId="164" fontId="13" fillId="0" borderId="8" xfId="0" applyNumberFormat="1" applyFont="1" applyBorder="1" applyAlignment="1">
      <alignment horizontal="right" vertical="center" wrapText="1"/>
    </xf>
    <xf numFmtId="3" fontId="10" fillId="0" borderId="0" xfId="0" applyNumberFormat="1" applyFont="1" applyFill="1" applyAlignment="1">
      <alignment horizontal="center"/>
    </xf>
    <xf numFmtId="3" fontId="10" fillId="0" borderId="0" xfId="0" applyNumberFormat="1" applyFont="1" applyFill="1" applyAlignment="1">
      <alignment horizontal="center" wrapText="1"/>
    </xf>
    <xf numFmtId="3" fontId="10" fillId="0" borderId="0" xfId="0" applyNumberFormat="1" applyFont="1" applyFill="1" applyAlignment="1">
      <alignment horizontal="center" vertical="center"/>
    </xf>
    <xf numFmtId="3" fontId="29" fillId="0" borderId="0" xfId="0" applyNumberFormat="1" applyFont="1" applyFill="1" applyAlignment="1">
      <alignment horizontal="center" wrapText="1"/>
    </xf>
    <xf numFmtId="165" fontId="11" fillId="0" borderId="38" xfId="1" applyNumberFormat="1" applyFont="1" applyBorder="1" applyAlignment="1">
      <alignment horizontal="right" wrapText="1"/>
    </xf>
    <xf numFmtId="0" fontId="1" fillId="0" borderId="0" xfId="0" applyFont="1" applyAlignment="1">
      <alignment horizontal="center"/>
    </xf>
    <xf numFmtId="8" fontId="11" fillId="0" borderId="17" xfId="0" applyNumberFormat="1" applyFont="1" applyBorder="1" applyAlignment="1">
      <alignment horizontal="right" wrapText="1"/>
    </xf>
    <xf numFmtId="8" fontId="13" fillId="0" borderId="0" xfId="0" applyNumberFormat="1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right" vertical="center" wrapText="1"/>
    </xf>
    <xf numFmtId="8" fontId="14" fillId="0" borderId="23" xfId="0" applyNumberFormat="1" applyFont="1" applyBorder="1" applyAlignment="1">
      <alignment horizontal="right" vertical="center" wrapText="1"/>
    </xf>
    <xf numFmtId="8" fontId="14" fillId="0" borderId="0" xfId="0" applyNumberFormat="1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5" fontId="13" fillId="0" borderId="0" xfId="0" applyNumberFormat="1" applyFont="1" applyBorder="1" applyAlignment="1">
      <alignment horizontal="right" vertical="center" wrapText="1"/>
    </xf>
    <xf numFmtId="164" fontId="18" fillId="0" borderId="2" xfId="0" applyNumberFormat="1" applyFont="1" applyBorder="1" applyAlignment="1">
      <alignment horizontal="right" vertical="center" wrapText="1"/>
    </xf>
    <xf numFmtId="0" fontId="14" fillId="0" borderId="39" xfId="0" applyFont="1" applyBorder="1" applyAlignment="1">
      <alignment vertical="center"/>
    </xf>
    <xf numFmtId="8" fontId="20" fillId="0" borderId="22" xfId="0" applyNumberFormat="1" applyFont="1" applyFill="1" applyBorder="1" applyAlignment="1">
      <alignment horizontal="right" vertical="center" wrapText="1"/>
    </xf>
    <xf numFmtId="0" fontId="13" fillId="0" borderId="15" xfId="0" applyFont="1" applyBorder="1" applyAlignment="1">
      <alignment vertical="center"/>
    </xf>
    <xf numFmtId="164" fontId="20" fillId="0" borderId="2" xfId="0" applyNumberFormat="1" applyFont="1" applyBorder="1" applyAlignment="1">
      <alignment horizontal="right" vertical="center" wrapText="1"/>
    </xf>
    <xf numFmtId="165" fontId="13" fillId="0" borderId="11" xfId="0" applyNumberFormat="1" applyFont="1" applyBorder="1" applyAlignment="1">
      <alignment horizontal="right" vertical="center" wrapText="1"/>
    </xf>
    <xf numFmtId="0" fontId="28" fillId="0" borderId="5" xfId="0" applyFont="1" applyBorder="1"/>
    <xf numFmtId="8" fontId="28" fillId="0" borderId="17" xfId="0" applyNumberFormat="1" applyFont="1" applyBorder="1" applyAlignment="1">
      <alignment horizontal="right"/>
    </xf>
    <xf numFmtId="0" fontId="0" fillId="0" borderId="40" xfId="0" applyBorder="1"/>
    <xf numFmtId="0" fontId="0" fillId="0" borderId="34" xfId="0" applyBorder="1"/>
    <xf numFmtId="0" fontId="7" fillId="0" borderId="37" xfId="0" applyFont="1" applyBorder="1"/>
    <xf numFmtId="0" fontId="0" fillId="0" borderId="41" xfId="0" applyBorder="1"/>
    <xf numFmtId="0" fontId="0" fillId="0" borderId="42" xfId="0" applyBorder="1"/>
    <xf numFmtId="8" fontId="0" fillId="0" borderId="23" xfId="0" applyNumberFormat="1" applyFont="1" applyBorder="1" applyAlignment="1">
      <alignment horizontal="right"/>
    </xf>
    <xf numFmtId="8" fontId="20" fillId="0" borderId="24" xfId="0" applyNumberFormat="1" applyFont="1" applyBorder="1" applyAlignment="1">
      <alignment horizontal="right" vertical="center"/>
    </xf>
    <xf numFmtId="8" fontId="20" fillId="0" borderId="8" xfId="0" applyNumberFormat="1" applyFont="1" applyBorder="1" applyAlignment="1">
      <alignment horizontal="right" vertical="center"/>
    </xf>
    <xf numFmtId="0" fontId="20" fillId="0" borderId="7" xfId="0" applyFont="1" applyBorder="1" applyAlignment="1">
      <alignment vertical="center"/>
    </xf>
    <xf numFmtId="8" fontId="0" fillId="0" borderId="10" xfId="0" applyNumberFormat="1" applyFont="1" applyBorder="1" applyAlignment="1">
      <alignment horizontal="right"/>
    </xf>
    <xf numFmtId="8" fontId="7" fillId="0" borderId="19" xfId="0" applyNumberFormat="1" applyFont="1" applyBorder="1" applyAlignment="1">
      <alignment horizontal="right"/>
    </xf>
    <xf numFmtId="8" fontId="30" fillId="0" borderId="23" xfId="0" applyNumberFormat="1" applyFont="1" applyBorder="1" applyAlignment="1">
      <alignment horizontal="right" vertical="center"/>
    </xf>
    <xf numFmtId="8" fontId="31" fillId="0" borderId="23" xfId="0" applyNumberFormat="1" applyFont="1" applyFill="1" applyBorder="1" applyAlignment="1">
      <alignment horizontal="right" vertical="center"/>
    </xf>
    <xf numFmtId="164" fontId="31" fillId="0" borderId="0" xfId="0" applyNumberFormat="1" applyFont="1" applyBorder="1" applyAlignment="1">
      <alignment horizontal="right" vertical="center" wrapText="1"/>
    </xf>
    <xf numFmtId="0" fontId="16" fillId="0" borderId="39" xfId="0" applyFont="1" applyBorder="1" applyAlignment="1">
      <alignment vertic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8" fillId="0" borderId="7" xfId="0" applyFont="1" applyBorder="1" applyAlignment="1">
      <alignment vertical="center"/>
    </xf>
    <xf numFmtId="164" fontId="18" fillId="0" borderId="8" xfId="0" applyNumberFormat="1" applyFont="1" applyBorder="1" applyAlignment="1">
      <alignment horizontal="right" vertical="center" wrapText="1"/>
    </xf>
    <xf numFmtId="8" fontId="18" fillId="0" borderId="24" xfId="0" applyNumberFormat="1" applyFont="1" applyBorder="1" applyAlignment="1">
      <alignment horizontal="right" vertical="center"/>
    </xf>
    <xf numFmtId="8" fontId="13" fillId="0" borderId="26" xfId="0" applyNumberFormat="1" applyFont="1" applyBorder="1" applyAlignment="1">
      <alignment horizontal="right" vertical="center"/>
    </xf>
    <xf numFmtId="164" fontId="13" fillId="0" borderId="2" xfId="0" applyNumberFormat="1" applyFont="1" applyBorder="1" applyAlignment="1">
      <alignment horizontal="right" vertical="center" wrapText="1"/>
    </xf>
    <xf numFmtId="165" fontId="18" fillId="0" borderId="12" xfId="0" applyNumberFormat="1" applyFont="1" applyBorder="1" applyAlignment="1">
      <alignment horizontal="right" vertical="center" wrapText="1"/>
    </xf>
    <xf numFmtId="8" fontId="18" fillId="0" borderId="23" xfId="0" applyNumberFormat="1" applyFont="1" applyFill="1" applyBorder="1" applyAlignment="1">
      <alignment horizontal="right" vertical="center"/>
    </xf>
  </cellXfs>
  <cellStyles count="2">
    <cellStyle name="normální" xfId="0" builtinId="0"/>
    <cellStyle name="procent" xfId="1" builtinId="5"/>
  </cellStyles>
  <dxfs count="4">
    <dxf>
      <font>
        <b/>
        <i val="0"/>
        <strike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K%20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K%20202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HK 2023"/>
      <sheetName val="k tisku"/>
    </sheetNames>
    <sheetDataSet>
      <sheetData sheetId="0">
        <row r="6">
          <cell r="A6" t="str">
            <v>Účet</v>
          </cell>
          <cell r="H6" t="str">
            <v>Hodnota</v>
          </cell>
        </row>
        <row r="7">
          <cell r="A7">
            <v>501102</v>
          </cell>
          <cell r="H7">
            <v>227112.85</v>
          </cell>
        </row>
        <row r="8">
          <cell r="A8">
            <v>501150</v>
          </cell>
          <cell r="H8">
            <v>3955.53</v>
          </cell>
        </row>
        <row r="9">
          <cell r="A9">
            <v>501302</v>
          </cell>
          <cell r="H9">
            <v>13924.66</v>
          </cell>
        </row>
        <row r="10">
          <cell r="A10">
            <v>501303</v>
          </cell>
          <cell r="H10">
            <v>855.57</v>
          </cell>
        </row>
        <row r="11">
          <cell r="A11">
            <v>501305</v>
          </cell>
          <cell r="H11">
            <v>376516</v>
          </cell>
        </row>
        <row r="12">
          <cell r="A12">
            <v>501307</v>
          </cell>
          <cell r="H12">
            <v>13.39</v>
          </cell>
        </row>
        <row r="13">
          <cell r="A13">
            <v>501308</v>
          </cell>
          <cell r="H13">
            <v>1141093.29</v>
          </cell>
        </row>
        <row r="14">
          <cell r="A14">
            <v>501312</v>
          </cell>
          <cell r="H14">
            <v>46629.9</v>
          </cell>
        </row>
        <row r="15">
          <cell r="A15">
            <v>501313</v>
          </cell>
          <cell r="H15">
            <v>62955</v>
          </cell>
        </row>
        <row r="16">
          <cell r="A16">
            <v>501331</v>
          </cell>
          <cell r="H16">
            <v>7211.54</v>
          </cell>
        </row>
        <row r="17">
          <cell r="A17">
            <v>501332</v>
          </cell>
          <cell r="H17">
            <v>4159.3999999999996</v>
          </cell>
        </row>
        <row r="18">
          <cell r="A18">
            <v>501333</v>
          </cell>
          <cell r="H18">
            <v>56062.07</v>
          </cell>
        </row>
        <row r="19">
          <cell r="A19">
            <v>501334</v>
          </cell>
          <cell r="H19">
            <v>8956</v>
          </cell>
        </row>
        <row r="20">
          <cell r="A20">
            <v>501352</v>
          </cell>
          <cell r="H20">
            <v>13341.73</v>
          </cell>
        </row>
        <row r="21">
          <cell r="A21">
            <v>501354</v>
          </cell>
          <cell r="H21">
            <v>93066.73</v>
          </cell>
        </row>
        <row r="22">
          <cell r="A22">
            <v>501360</v>
          </cell>
          <cell r="H22">
            <v>307369.76</v>
          </cell>
        </row>
        <row r="23">
          <cell r="A23">
            <v>501405</v>
          </cell>
          <cell r="H23">
            <v>6796</v>
          </cell>
        </row>
        <row r="24">
          <cell r="A24">
            <v>501411</v>
          </cell>
          <cell r="H24">
            <v>56359.03</v>
          </cell>
        </row>
        <row r="25">
          <cell r="A25">
            <v>501412</v>
          </cell>
          <cell r="H25">
            <v>818</v>
          </cell>
        </row>
        <row r="26">
          <cell r="A26">
            <v>501413</v>
          </cell>
          <cell r="H26">
            <v>29610.14</v>
          </cell>
        </row>
        <row r="27">
          <cell r="A27">
            <v>501420</v>
          </cell>
          <cell r="H27">
            <v>11727.83</v>
          </cell>
        </row>
        <row r="28">
          <cell r="A28">
            <v>501421</v>
          </cell>
          <cell r="H28">
            <v>95436.34</v>
          </cell>
        </row>
        <row r="29">
          <cell r="A29">
            <v>501422</v>
          </cell>
          <cell r="H29">
            <v>54979.79</v>
          </cell>
        </row>
        <row r="30">
          <cell r="A30">
            <v>501423</v>
          </cell>
          <cell r="H30">
            <v>167389.5</v>
          </cell>
        </row>
        <row r="31">
          <cell r="A31">
            <v>501424</v>
          </cell>
          <cell r="H31">
            <v>1346.03</v>
          </cell>
        </row>
        <row r="32">
          <cell r="A32">
            <v>501425</v>
          </cell>
          <cell r="H32">
            <v>39900.160000000003</v>
          </cell>
        </row>
        <row r="33">
          <cell r="A33">
            <v>501426</v>
          </cell>
          <cell r="H33">
            <v>5176.3100000000004</v>
          </cell>
        </row>
        <row r="34">
          <cell r="A34">
            <v>501427</v>
          </cell>
          <cell r="H34">
            <v>2376</v>
          </cell>
        </row>
        <row r="35">
          <cell r="A35">
            <v>501428</v>
          </cell>
          <cell r="H35">
            <v>41268.5</v>
          </cell>
        </row>
        <row r="36">
          <cell r="A36">
            <v>501431</v>
          </cell>
          <cell r="H36">
            <v>149795.98000000001</v>
          </cell>
        </row>
        <row r="37">
          <cell r="A37">
            <v>501446</v>
          </cell>
          <cell r="H37">
            <v>2513</v>
          </cell>
        </row>
        <row r="38">
          <cell r="A38">
            <v>501510</v>
          </cell>
          <cell r="H38">
            <v>12099.25</v>
          </cell>
        </row>
        <row r="39">
          <cell r="A39">
            <v>501611</v>
          </cell>
          <cell r="H39">
            <v>23068.84</v>
          </cell>
        </row>
        <row r="40">
          <cell r="A40">
            <v>501612</v>
          </cell>
          <cell r="H40">
            <v>34397.599999999999</v>
          </cell>
        </row>
        <row r="41">
          <cell r="A41">
            <v>501613</v>
          </cell>
          <cell r="H41">
            <v>2234</v>
          </cell>
        </row>
        <row r="42">
          <cell r="A42">
            <v>501627</v>
          </cell>
          <cell r="H42">
            <v>6724.5</v>
          </cell>
        </row>
        <row r="43">
          <cell r="A43">
            <v>501631</v>
          </cell>
          <cell r="H43">
            <v>30140</v>
          </cell>
        </row>
        <row r="44">
          <cell r="A44">
            <v>501730</v>
          </cell>
          <cell r="H44">
            <v>3152.04</v>
          </cell>
        </row>
        <row r="45">
          <cell r="A45">
            <v>501731</v>
          </cell>
          <cell r="H45">
            <v>3547</v>
          </cell>
        </row>
        <row r="46">
          <cell r="A46">
            <v>501733</v>
          </cell>
          <cell r="H46">
            <v>11249.74</v>
          </cell>
        </row>
        <row r="47">
          <cell r="A47">
            <v>501740</v>
          </cell>
          <cell r="H47">
            <v>28583.61</v>
          </cell>
        </row>
        <row r="48">
          <cell r="A48">
            <v>501741</v>
          </cell>
          <cell r="H48">
            <v>10773.32</v>
          </cell>
        </row>
        <row r="49">
          <cell r="A49">
            <v>501742</v>
          </cell>
          <cell r="H49">
            <v>43591.45</v>
          </cell>
        </row>
        <row r="50">
          <cell r="A50">
            <v>501743</v>
          </cell>
          <cell r="H50">
            <v>34167.71</v>
          </cell>
        </row>
        <row r="51">
          <cell r="A51">
            <v>501744</v>
          </cell>
          <cell r="H51">
            <v>373</v>
          </cell>
        </row>
        <row r="52">
          <cell r="A52">
            <v>501745</v>
          </cell>
          <cell r="H52">
            <v>3626.02</v>
          </cell>
        </row>
        <row r="53">
          <cell r="A53">
            <v>501746</v>
          </cell>
          <cell r="H53">
            <v>15372.04</v>
          </cell>
        </row>
        <row r="54">
          <cell r="A54">
            <v>501747</v>
          </cell>
          <cell r="H54">
            <v>11636</v>
          </cell>
        </row>
        <row r="55">
          <cell r="A55">
            <v>501748</v>
          </cell>
          <cell r="H55">
            <v>3863</v>
          </cell>
        </row>
        <row r="56">
          <cell r="A56">
            <v>501750</v>
          </cell>
          <cell r="H56">
            <v>12982.77</v>
          </cell>
        </row>
        <row r="57">
          <cell r="A57">
            <v>501752</v>
          </cell>
          <cell r="H57">
            <v>2910</v>
          </cell>
        </row>
        <row r="58">
          <cell r="A58">
            <v>501810</v>
          </cell>
          <cell r="H58">
            <v>19453.27</v>
          </cell>
        </row>
        <row r="59">
          <cell r="A59">
            <v>501815</v>
          </cell>
          <cell r="H59">
            <v>17801.25</v>
          </cell>
        </row>
        <row r="60">
          <cell r="A60">
            <v>501816</v>
          </cell>
          <cell r="H60">
            <v>16953.37</v>
          </cell>
        </row>
        <row r="61">
          <cell r="A61">
            <v>501819</v>
          </cell>
          <cell r="H61">
            <v>2485.42</v>
          </cell>
        </row>
        <row r="62">
          <cell r="A62">
            <v>501820</v>
          </cell>
          <cell r="H62">
            <v>924</v>
          </cell>
        </row>
        <row r="63">
          <cell r="A63">
            <v>502000</v>
          </cell>
          <cell r="H63">
            <v>4410.21</v>
          </cell>
        </row>
        <row r="64">
          <cell r="A64">
            <v>502020</v>
          </cell>
          <cell r="H64">
            <v>21478.25</v>
          </cell>
        </row>
        <row r="65">
          <cell r="A65">
            <v>502030</v>
          </cell>
          <cell r="H65">
            <v>22624.89</v>
          </cell>
        </row>
        <row r="66">
          <cell r="A66">
            <v>502302</v>
          </cell>
          <cell r="H66">
            <v>163493.82</v>
          </cell>
        </row>
        <row r="67">
          <cell r="A67">
            <v>502303</v>
          </cell>
          <cell r="H67">
            <v>23803.919999999998</v>
          </cell>
        </row>
        <row r="68">
          <cell r="A68">
            <v>502304</v>
          </cell>
          <cell r="H68">
            <v>15264.39</v>
          </cell>
        </row>
        <row r="69">
          <cell r="A69">
            <v>502306</v>
          </cell>
          <cell r="H69">
            <v>3522.55</v>
          </cell>
        </row>
        <row r="70">
          <cell r="A70">
            <v>502307</v>
          </cell>
          <cell r="H70">
            <v>5337.21</v>
          </cell>
        </row>
        <row r="71">
          <cell r="A71">
            <v>502308</v>
          </cell>
          <cell r="H71">
            <v>7365.34</v>
          </cell>
        </row>
        <row r="72">
          <cell r="A72">
            <v>502309</v>
          </cell>
          <cell r="H72">
            <v>106.74</v>
          </cell>
        </row>
        <row r="73">
          <cell r="A73">
            <v>502320</v>
          </cell>
          <cell r="H73">
            <v>732940.54</v>
          </cell>
        </row>
        <row r="74">
          <cell r="A74">
            <v>502321</v>
          </cell>
          <cell r="H74">
            <v>80692.94</v>
          </cell>
        </row>
        <row r="75">
          <cell r="A75">
            <v>502322</v>
          </cell>
          <cell r="H75">
            <v>195262.24</v>
          </cell>
        </row>
        <row r="76">
          <cell r="A76">
            <v>502323</v>
          </cell>
          <cell r="H76">
            <v>10998.31</v>
          </cell>
        </row>
        <row r="77">
          <cell r="A77">
            <v>502330</v>
          </cell>
          <cell r="H77">
            <v>452002.34</v>
          </cell>
        </row>
        <row r="78">
          <cell r="A78">
            <v>502331</v>
          </cell>
          <cell r="H78">
            <v>60746.53</v>
          </cell>
        </row>
        <row r="79">
          <cell r="A79">
            <v>502332</v>
          </cell>
          <cell r="H79">
            <v>24404.68</v>
          </cell>
        </row>
        <row r="80">
          <cell r="A80">
            <v>502333</v>
          </cell>
          <cell r="H80">
            <v>22536.18</v>
          </cell>
        </row>
        <row r="81">
          <cell r="A81">
            <v>502334</v>
          </cell>
          <cell r="H81">
            <v>6612.42</v>
          </cell>
        </row>
        <row r="82">
          <cell r="A82">
            <v>506300</v>
          </cell>
          <cell r="H82">
            <v>-3634</v>
          </cell>
        </row>
        <row r="83">
          <cell r="A83">
            <v>506301</v>
          </cell>
          <cell r="H83">
            <v>-16184</v>
          </cell>
        </row>
        <row r="84">
          <cell r="A84">
            <v>511020</v>
          </cell>
          <cell r="H84">
            <v>6646.14</v>
          </cell>
        </row>
        <row r="85">
          <cell r="A85">
            <v>511321</v>
          </cell>
          <cell r="H85">
            <v>11996.02</v>
          </cell>
        </row>
        <row r="86">
          <cell r="A86">
            <v>511322</v>
          </cell>
          <cell r="H86">
            <v>12776.18</v>
          </cell>
        </row>
        <row r="87">
          <cell r="A87">
            <v>511323</v>
          </cell>
          <cell r="H87">
            <v>13010.31</v>
          </cell>
        </row>
        <row r="88">
          <cell r="A88">
            <v>511324</v>
          </cell>
          <cell r="H88">
            <v>13126.08</v>
          </cell>
        </row>
        <row r="89">
          <cell r="A89">
            <v>511325</v>
          </cell>
          <cell r="H89">
            <v>22839.96</v>
          </cell>
        </row>
        <row r="90">
          <cell r="A90">
            <v>511326</v>
          </cell>
          <cell r="H90">
            <v>200</v>
          </cell>
        </row>
        <row r="91">
          <cell r="A91">
            <v>511328</v>
          </cell>
          <cell r="H91">
            <v>17670.86</v>
          </cell>
        </row>
        <row r="92">
          <cell r="A92">
            <v>511329</v>
          </cell>
          <cell r="H92">
            <v>4012</v>
          </cell>
        </row>
        <row r="93">
          <cell r="A93">
            <v>511330</v>
          </cell>
          <cell r="H93">
            <v>33620.99</v>
          </cell>
        </row>
        <row r="94">
          <cell r="A94">
            <v>511341</v>
          </cell>
          <cell r="H94">
            <v>16784.64</v>
          </cell>
        </row>
        <row r="95">
          <cell r="A95">
            <v>512300</v>
          </cell>
          <cell r="H95">
            <v>13655</v>
          </cell>
        </row>
        <row r="96">
          <cell r="A96">
            <v>518270</v>
          </cell>
          <cell r="H96">
            <v>5804.65</v>
          </cell>
        </row>
        <row r="97">
          <cell r="A97">
            <v>518301</v>
          </cell>
          <cell r="H97">
            <v>3274</v>
          </cell>
        </row>
        <row r="98">
          <cell r="A98">
            <v>518310</v>
          </cell>
          <cell r="H98">
            <v>14400.11</v>
          </cell>
        </row>
        <row r="99">
          <cell r="A99">
            <v>518311</v>
          </cell>
          <cell r="H99">
            <v>337.36</v>
          </cell>
        </row>
        <row r="100">
          <cell r="A100">
            <v>518320</v>
          </cell>
          <cell r="H100">
            <v>8146</v>
          </cell>
        </row>
        <row r="101">
          <cell r="A101">
            <v>518340</v>
          </cell>
          <cell r="H101">
            <v>9518.0400000000009</v>
          </cell>
        </row>
        <row r="102">
          <cell r="A102">
            <v>518350</v>
          </cell>
          <cell r="H102">
            <v>22600</v>
          </cell>
        </row>
        <row r="103">
          <cell r="A103">
            <v>518370</v>
          </cell>
          <cell r="H103">
            <v>4840</v>
          </cell>
        </row>
        <row r="104">
          <cell r="A104">
            <v>518390</v>
          </cell>
          <cell r="H104">
            <v>5572.88</v>
          </cell>
        </row>
        <row r="105">
          <cell r="A105">
            <v>518410</v>
          </cell>
          <cell r="H105">
            <v>87781.759999999995</v>
          </cell>
        </row>
        <row r="106">
          <cell r="A106">
            <v>518450</v>
          </cell>
          <cell r="H106">
            <v>38421.46</v>
          </cell>
        </row>
        <row r="107">
          <cell r="A107">
            <v>518470</v>
          </cell>
          <cell r="H107">
            <v>96587.14</v>
          </cell>
        </row>
        <row r="108">
          <cell r="A108">
            <v>518471</v>
          </cell>
          <cell r="H108">
            <v>6585.96</v>
          </cell>
        </row>
        <row r="109">
          <cell r="A109">
            <v>518527</v>
          </cell>
          <cell r="H109">
            <v>29035.5</v>
          </cell>
        </row>
        <row r="110">
          <cell r="A110">
            <v>518543</v>
          </cell>
          <cell r="H110">
            <v>33000.949999999997</v>
          </cell>
        </row>
        <row r="111">
          <cell r="A111">
            <v>518570</v>
          </cell>
          <cell r="H111">
            <v>8811.5</v>
          </cell>
        </row>
        <row r="112">
          <cell r="A112">
            <v>518601</v>
          </cell>
          <cell r="H112">
            <v>84220</v>
          </cell>
        </row>
        <row r="113">
          <cell r="A113">
            <v>518602</v>
          </cell>
          <cell r="H113">
            <v>16556</v>
          </cell>
        </row>
        <row r="114">
          <cell r="A114">
            <v>518640</v>
          </cell>
          <cell r="H114">
            <v>62720</v>
          </cell>
        </row>
        <row r="115">
          <cell r="A115">
            <v>518642</v>
          </cell>
          <cell r="H115">
            <v>1940</v>
          </cell>
        </row>
        <row r="116">
          <cell r="A116">
            <v>518650</v>
          </cell>
          <cell r="H116">
            <v>3489.9</v>
          </cell>
        </row>
        <row r="117">
          <cell r="A117">
            <v>518651</v>
          </cell>
          <cell r="H117">
            <v>7361.64</v>
          </cell>
        </row>
        <row r="118">
          <cell r="A118">
            <v>518655</v>
          </cell>
          <cell r="H118">
            <v>35</v>
          </cell>
        </row>
        <row r="119">
          <cell r="A119">
            <v>518725</v>
          </cell>
          <cell r="H119">
            <v>16313</v>
          </cell>
        </row>
        <row r="120">
          <cell r="A120">
            <v>518735</v>
          </cell>
          <cell r="H120">
            <v>19473.8</v>
          </cell>
        </row>
        <row r="121">
          <cell r="A121">
            <v>518736</v>
          </cell>
          <cell r="H121">
            <v>77188</v>
          </cell>
        </row>
        <row r="122">
          <cell r="A122">
            <v>521301</v>
          </cell>
          <cell r="H122">
            <v>16632145</v>
          </cell>
        </row>
        <row r="123">
          <cell r="A123">
            <v>521302</v>
          </cell>
          <cell r="H123">
            <v>4029291</v>
          </cell>
        </row>
        <row r="124">
          <cell r="A124">
            <v>521303</v>
          </cell>
          <cell r="H124">
            <v>2297916</v>
          </cell>
        </row>
        <row r="125">
          <cell r="A125">
            <v>521304</v>
          </cell>
          <cell r="H125">
            <v>669276</v>
          </cell>
        </row>
        <row r="126">
          <cell r="A126">
            <v>521305</v>
          </cell>
          <cell r="H126">
            <v>890655</v>
          </cell>
        </row>
        <row r="127">
          <cell r="A127">
            <v>521306</v>
          </cell>
          <cell r="H127">
            <v>3175871</v>
          </cell>
        </row>
        <row r="128">
          <cell r="A128">
            <v>521307</v>
          </cell>
          <cell r="H128">
            <v>6300</v>
          </cell>
        </row>
        <row r="129">
          <cell r="A129">
            <v>521310</v>
          </cell>
          <cell r="H129">
            <v>41250</v>
          </cell>
        </row>
        <row r="130">
          <cell r="A130">
            <v>521311</v>
          </cell>
          <cell r="H130">
            <v>45958</v>
          </cell>
        </row>
        <row r="131">
          <cell r="A131">
            <v>521312</v>
          </cell>
          <cell r="H131">
            <v>34042</v>
          </cell>
        </row>
        <row r="132">
          <cell r="A132">
            <v>521313</v>
          </cell>
          <cell r="H132">
            <v>1800</v>
          </cell>
        </row>
        <row r="133">
          <cell r="A133">
            <v>521315</v>
          </cell>
          <cell r="H133">
            <v>122880</v>
          </cell>
        </row>
        <row r="134">
          <cell r="A134">
            <v>521316</v>
          </cell>
          <cell r="H134">
            <v>57090.84</v>
          </cell>
        </row>
        <row r="135">
          <cell r="A135">
            <v>521317</v>
          </cell>
          <cell r="H135">
            <v>17309.16</v>
          </cell>
        </row>
        <row r="136">
          <cell r="A136">
            <v>521320</v>
          </cell>
          <cell r="H136">
            <v>107253</v>
          </cell>
        </row>
        <row r="137">
          <cell r="A137">
            <v>521330</v>
          </cell>
          <cell r="H137">
            <v>226761</v>
          </cell>
        </row>
        <row r="138">
          <cell r="A138">
            <v>521340</v>
          </cell>
          <cell r="H138">
            <v>1430</v>
          </cell>
        </row>
        <row r="139">
          <cell r="A139">
            <v>524300</v>
          </cell>
          <cell r="H139">
            <v>6796921.5999999996</v>
          </cell>
        </row>
        <row r="140">
          <cell r="A140">
            <v>524307</v>
          </cell>
          <cell r="H140">
            <v>1562.4</v>
          </cell>
        </row>
        <row r="141">
          <cell r="A141">
            <v>524310</v>
          </cell>
          <cell r="H141">
            <v>2492710</v>
          </cell>
        </row>
        <row r="142">
          <cell r="A142">
            <v>524317</v>
          </cell>
          <cell r="H142">
            <v>567</v>
          </cell>
        </row>
        <row r="143">
          <cell r="A143">
            <v>525301</v>
          </cell>
          <cell r="H143">
            <v>116080.09</v>
          </cell>
        </row>
        <row r="144">
          <cell r="A144">
            <v>527301</v>
          </cell>
          <cell r="H144">
            <v>553903.07999999996</v>
          </cell>
        </row>
        <row r="145">
          <cell r="A145">
            <v>527303</v>
          </cell>
          <cell r="H145">
            <v>4535.22</v>
          </cell>
        </row>
        <row r="146">
          <cell r="A146">
            <v>527310</v>
          </cell>
          <cell r="H146">
            <v>17764.05</v>
          </cell>
        </row>
        <row r="147">
          <cell r="A147">
            <v>527330</v>
          </cell>
          <cell r="H147">
            <v>1400</v>
          </cell>
        </row>
        <row r="148">
          <cell r="A148">
            <v>527340</v>
          </cell>
          <cell r="H148">
            <v>25046.400000000001</v>
          </cell>
        </row>
        <row r="149">
          <cell r="A149">
            <v>528314</v>
          </cell>
          <cell r="H149">
            <v>98700</v>
          </cell>
        </row>
        <row r="150">
          <cell r="A150">
            <v>538310</v>
          </cell>
          <cell r="H150">
            <v>200</v>
          </cell>
        </row>
        <row r="151">
          <cell r="A151">
            <v>544301</v>
          </cell>
          <cell r="H151">
            <v>19154.150000000001</v>
          </cell>
        </row>
        <row r="152">
          <cell r="A152">
            <v>549330</v>
          </cell>
          <cell r="H152">
            <v>468</v>
          </cell>
        </row>
        <row r="153">
          <cell r="A153">
            <v>549370</v>
          </cell>
          <cell r="H153">
            <v>16200</v>
          </cell>
        </row>
        <row r="154">
          <cell r="A154">
            <v>549380</v>
          </cell>
          <cell r="H154">
            <v>3300</v>
          </cell>
        </row>
        <row r="155">
          <cell r="A155">
            <v>549390</v>
          </cell>
          <cell r="H155">
            <v>10650</v>
          </cell>
        </row>
        <row r="156">
          <cell r="A156">
            <v>549410</v>
          </cell>
          <cell r="H156">
            <v>24879.71</v>
          </cell>
        </row>
        <row r="157">
          <cell r="A157">
            <v>549440</v>
          </cell>
          <cell r="H157">
            <v>1.58</v>
          </cell>
        </row>
        <row r="158">
          <cell r="A158">
            <v>551020</v>
          </cell>
          <cell r="H158">
            <v>17375.419999999998</v>
          </cell>
        </row>
        <row r="159">
          <cell r="A159">
            <v>551300</v>
          </cell>
          <cell r="H159">
            <v>1570455.58</v>
          </cell>
        </row>
        <row r="160">
          <cell r="A160">
            <v>551320</v>
          </cell>
          <cell r="H160">
            <v>48648</v>
          </cell>
        </row>
        <row r="161">
          <cell r="A161">
            <v>556510</v>
          </cell>
          <cell r="H161">
            <v>-1284.8</v>
          </cell>
        </row>
        <row r="162">
          <cell r="A162">
            <v>558300</v>
          </cell>
          <cell r="H162">
            <v>18205.88</v>
          </cell>
        </row>
        <row r="163">
          <cell r="A163">
            <v>558321</v>
          </cell>
          <cell r="H163">
            <v>212105.24</v>
          </cell>
        </row>
        <row r="164">
          <cell r="A164">
            <v>602122</v>
          </cell>
          <cell r="H164">
            <v>309527.42</v>
          </cell>
        </row>
        <row r="165">
          <cell r="A165">
            <v>602190</v>
          </cell>
          <cell r="H165">
            <v>77423</v>
          </cell>
        </row>
        <row r="166">
          <cell r="A166">
            <v>602301</v>
          </cell>
          <cell r="H166">
            <v>1154958</v>
          </cell>
        </row>
        <row r="167">
          <cell r="A167">
            <v>602320</v>
          </cell>
          <cell r="H167">
            <v>270400</v>
          </cell>
        </row>
        <row r="168">
          <cell r="A168">
            <v>602353</v>
          </cell>
          <cell r="H168">
            <v>17948.78</v>
          </cell>
        </row>
        <row r="169">
          <cell r="A169">
            <v>602354</v>
          </cell>
          <cell r="H169">
            <v>22191.22</v>
          </cell>
        </row>
        <row r="170">
          <cell r="A170">
            <v>602355</v>
          </cell>
          <cell r="H170">
            <v>2990</v>
          </cell>
        </row>
        <row r="171">
          <cell r="A171">
            <v>602410</v>
          </cell>
          <cell r="H171">
            <v>209710</v>
          </cell>
        </row>
        <row r="172">
          <cell r="A172">
            <v>602411</v>
          </cell>
          <cell r="H172">
            <v>98928</v>
          </cell>
        </row>
        <row r="173">
          <cell r="A173">
            <v>602510</v>
          </cell>
          <cell r="H173">
            <v>1550</v>
          </cell>
        </row>
        <row r="174">
          <cell r="A174">
            <v>602520</v>
          </cell>
          <cell r="H174">
            <v>49500</v>
          </cell>
        </row>
        <row r="175">
          <cell r="A175">
            <v>603040</v>
          </cell>
          <cell r="H175">
            <v>600</v>
          </cell>
        </row>
        <row r="176">
          <cell r="A176">
            <v>644300</v>
          </cell>
          <cell r="H176">
            <v>19154.38</v>
          </cell>
        </row>
        <row r="177">
          <cell r="A177">
            <v>644400</v>
          </cell>
          <cell r="H177">
            <v>51</v>
          </cell>
        </row>
        <row r="178">
          <cell r="A178">
            <v>648600</v>
          </cell>
          <cell r="H178">
            <v>6300</v>
          </cell>
        </row>
        <row r="179">
          <cell r="A179">
            <v>648700</v>
          </cell>
          <cell r="H179">
            <v>6629.19</v>
          </cell>
        </row>
        <row r="180">
          <cell r="A180">
            <v>649400</v>
          </cell>
          <cell r="H180">
            <v>2.19</v>
          </cell>
        </row>
        <row r="181">
          <cell r="A181">
            <v>649800</v>
          </cell>
          <cell r="H181">
            <v>0</v>
          </cell>
        </row>
        <row r="182">
          <cell r="A182">
            <v>662400</v>
          </cell>
          <cell r="H182">
            <v>260121.57</v>
          </cell>
        </row>
        <row r="183">
          <cell r="A183">
            <v>672302</v>
          </cell>
          <cell r="H183">
            <v>540247</v>
          </cell>
        </row>
        <row r="184">
          <cell r="A184">
            <v>672303</v>
          </cell>
          <cell r="H184">
            <v>38022055</v>
          </cell>
        </row>
        <row r="185">
          <cell r="A185">
            <v>672305</v>
          </cell>
          <cell r="H185">
            <v>122880</v>
          </cell>
        </row>
        <row r="186">
          <cell r="A186">
            <v>672306</v>
          </cell>
          <cell r="H186">
            <v>90000</v>
          </cell>
        </row>
        <row r="187">
          <cell r="A187">
            <v>672307</v>
          </cell>
          <cell r="H187">
            <v>154000</v>
          </cell>
        </row>
        <row r="188">
          <cell r="A188">
            <v>672501</v>
          </cell>
          <cell r="H188">
            <v>1434870.6</v>
          </cell>
        </row>
        <row r="189">
          <cell r="A189">
            <v>672502</v>
          </cell>
          <cell r="H189">
            <v>82129.399999999994</v>
          </cell>
        </row>
        <row r="190">
          <cell r="A190">
            <v>672504</v>
          </cell>
          <cell r="H190">
            <v>921206.47</v>
          </cell>
        </row>
        <row r="191">
          <cell r="A191">
            <v>672505</v>
          </cell>
          <cell r="H191">
            <v>98700</v>
          </cell>
        </row>
        <row r="192">
          <cell r="A192">
            <v>672506</v>
          </cell>
          <cell r="H192">
            <v>1012108.38</v>
          </cell>
        </row>
        <row r="193">
          <cell r="A193">
            <v>672507</v>
          </cell>
          <cell r="H193">
            <v>562738.29</v>
          </cell>
        </row>
        <row r="194">
          <cell r="A194">
            <v>672508</v>
          </cell>
          <cell r="H194">
            <v>176980</v>
          </cell>
        </row>
        <row r="195">
          <cell r="A195">
            <v>672561</v>
          </cell>
          <cell r="H195">
            <v>57090.84</v>
          </cell>
        </row>
        <row r="196">
          <cell r="A196">
            <v>672562</v>
          </cell>
          <cell r="H196">
            <v>17309.16</v>
          </cell>
        </row>
        <row r="197">
          <cell r="A197">
            <v>672563</v>
          </cell>
          <cell r="H197">
            <v>0</v>
          </cell>
        </row>
        <row r="198">
          <cell r="A198">
            <v>672573</v>
          </cell>
          <cell r="H198">
            <v>24015.73</v>
          </cell>
        </row>
        <row r="199">
          <cell r="A199">
            <v>672574</v>
          </cell>
          <cell r="H199">
            <v>4238.12</v>
          </cell>
        </row>
        <row r="200">
          <cell r="A200">
            <v>672751</v>
          </cell>
          <cell r="H200">
            <v>216697.19</v>
          </cell>
        </row>
        <row r="201">
          <cell r="A201">
            <v>672752</v>
          </cell>
          <cell r="H201">
            <v>6742.2</v>
          </cell>
        </row>
        <row r="202">
          <cell r="A202">
            <v>672753</v>
          </cell>
          <cell r="H202">
            <v>1189.8</v>
          </cell>
        </row>
        <row r="203">
          <cell r="A203">
            <v>672754</v>
          </cell>
          <cell r="H203">
            <v>296384.92</v>
          </cell>
        </row>
        <row r="204">
          <cell r="A204">
            <v>672755</v>
          </cell>
          <cell r="H204">
            <v>148430.39999999999</v>
          </cell>
        </row>
        <row r="205">
          <cell r="A205">
            <v>672756</v>
          </cell>
          <cell r="H205">
            <v>26193.599999999999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HK 2024"/>
      <sheetName val="k tisku"/>
    </sheetNames>
    <sheetDataSet>
      <sheetData sheetId="0">
        <row r="6">
          <cell r="A6" t="str">
            <v>Účet</v>
          </cell>
          <cell r="H6" t="str">
            <v>Hodnota</v>
          </cell>
        </row>
        <row r="7">
          <cell r="A7">
            <v>501102</v>
          </cell>
          <cell r="H7">
            <v>182979.37</v>
          </cell>
        </row>
        <row r="8">
          <cell r="A8">
            <v>501150</v>
          </cell>
          <cell r="H8">
            <v>3295.24</v>
          </cell>
        </row>
        <row r="9">
          <cell r="A9">
            <v>501302</v>
          </cell>
          <cell r="H9">
            <v>10267.43</v>
          </cell>
        </row>
        <row r="10">
          <cell r="A10">
            <v>501303</v>
          </cell>
          <cell r="H10">
            <v>1831.44</v>
          </cell>
        </row>
        <row r="11">
          <cell r="A11">
            <v>501304</v>
          </cell>
          <cell r="H11">
            <v>9923.73</v>
          </cell>
        </row>
        <row r="12">
          <cell r="A12">
            <v>501305</v>
          </cell>
          <cell r="H12">
            <v>392294</v>
          </cell>
        </row>
        <row r="13">
          <cell r="A13">
            <v>501307</v>
          </cell>
          <cell r="H13">
            <v>18.579999999999998</v>
          </cell>
        </row>
        <row r="14">
          <cell r="A14">
            <v>501308</v>
          </cell>
          <cell r="H14">
            <v>1002611.04</v>
          </cell>
        </row>
        <row r="15">
          <cell r="A15">
            <v>501312</v>
          </cell>
          <cell r="H15">
            <v>79837.279999999999</v>
          </cell>
        </row>
        <row r="16">
          <cell r="A16">
            <v>501313</v>
          </cell>
          <cell r="H16">
            <v>51863</v>
          </cell>
        </row>
        <row r="17">
          <cell r="A17">
            <v>501331</v>
          </cell>
          <cell r="H17">
            <v>2585.5100000000002</v>
          </cell>
        </row>
        <row r="18">
          <cell r="A18">
            <v>501332</v>
          </cell>
          <cell r="H18">
            <v>4360.26</v>
          </cell>
        </row>
        <row r="19">
          <cell r="A19">
            <v>501333</v>
          </cell>
          <cell r="H19">
            <v>49014.85</v>
          </cell>
        </row>
        <row r="20">
          <cell r="A20">
            <v>501334</v>
          </cell>
          <cell r="H20">
            <v>5591.12</v>
          </cell>
        </row>
        <row r="21">
          <cell r="A21">
            <v>501352</v>
          </cell>
          <cell r="H21">
            <v>55745.61</v>
          </cell>
        </row>
        <row r="22">
          <cell r="A22">
            <v>501354</v>
          </cell>
          <cell r="H22">
            <v>132914.94</v>
          </cell>
        </row>
        <row r="23">
          <cell r="A23">
            <v>501360</v>
          </cell>
          <cell r="H23">
            <v>220531.52</v>
          </cell>
        </row>
        <row r="24">
          <cell r="A24">
            <v>501405</v>
          </cell>
          <cell r="H24">
            <v>11577.75</v>
          </cell>
        </row>
        <row r="25">
          <cell r="A25">
            <v>501411</v>
          </cell>
          <cell r="H25">
            <v>33254.47</v>
          </cell>
        </row>
        <row r="26">
          <cell r="A26">
            <v>501412</v>
          </cell>
          <cell r="H26">
            <v>895.94</v>
          </cell>
        </row>
        <row r="27">
          <cell r="A27">
            <v>501413</v>
          </cell>
          <cell r="H27">
            <v>31859.41</v>
          </cell>
        </row>
        <row r="28">
          <cell r="A28">
            <v>501420</v>
          </cell>
          <cell r="H28">
            <v>12803.89</v>
          </cell>
        </row>
        <row r="29">
          <cell r="A29">
            <v>501421</v>
          </cell>
          <cell r="H29">
            <v>47263.61</v>
          </cell>
        </row>
        <row r="30">
          <cell r="A30">
            <v>501422</v>
          </cell>
          <cell r="H30">
            <v>3844.78</v>
          </cell>
        </row>
        <row r="31">
          <cell r="A31">
            <v>501423</v>
          </cell>
          <cell r="H31">
            <v>38827.120000000003</v>
          </cell>
        </row>
        <row r="32">
          <cell r="A32">
            <v>501424</v>
          </cell>
          <cell r="H32">
            <v>10210.52</v>
          </cell>
        </row>
        <row r="33">
          <cell r="A33">
            <v>501425</v>
          </cell>
          <cell r="H33">
            <v>71084.89</v>
          </cell>
        </row>
        <row r="34">
          <cell r="A34">
            <v>501426</v>
          </cell>
          <cell r="H34">
            <v>11328</v>
          </cell>
        </row>
        <row r="35">
          <cell r="A35">
            <v>501428</v>
          </cell>
          <cell r="H35">
            <v>10353.25</v>
          </cell>
        </row>
        <row r="36">
          <cell r="A36">
            <v>501431</v>
          </cell>
          <cell r="H36">
            <v>155065.51</v>
          </cell>
        </row>
        <row r="37">
          <cell r="A37">
            <v>501446</v>
          </cell>
          <cell r="H37">
            <v>900</v>
          </cell>
        </row>
        <row r="38">
          <cell r="A38">
            <v>501510</v>
          </cell>
          <cell r="H38">
            <v>2963.29</v>
          </cell>
        </row>
        <row r="39">
          <cell r="A39">
            <v>501611</v>
          </cell>
          <cell r="H39">
            <v>15835.4</v>
          </cell>
        </row>
        <row r="40">
          <cell r="A40">
            <v>501612</v>
          </cell>
          <cell r="H40">
            <v>30899.4</v>
          </cell>
        </row>
        <row r="41">
          <cell r="A41">
            <v>501613</v>
          </cell>
          <cell r="H41">
            <v>3330</v>
          </cell>
        </row>
        <row r="42">
          <cell r="A42">
            <v>501614</v>
          </cell>
          <cell r="H42">
            <v>135</v>
          </cell>
        </row>
        <row r="43">
          <cell r="A43">
            <v>501626</v>
          </cell>
          <cell r="H43">
            <v>3750.5</v>
          </cell>
        </row>
        <row r="44">
          <cell r="A44">
            <v>501627</v>
          </cell>
          <cell r="H44">
            <v>13914.8</v>
          </cell>
        </row>
        <row r="45">
          <cell r="A45">
            <v>501631</v>
          </cell>
          <cell r="H45">
            <v>2007</v>
          </cell>
        </row>
        <row r="46">
          <cell r="A46">
            <v>501730</v>
          </cell>
          <cell r="H46">
            <v>16691.439999999999</v>
          </cell>
        </row>
        <row r="47">
          <cell r="A47">
            <v>501733</v>
          </cell>
          <cell r="H47">
            <v>587.53</v>
          </cell>
        </row>
        <row r="48">
          <cell r="A48">
            <v>501740</v>
          </cell>
          <cell r="H48">
            <v>11796.56</v>
          </cell>
        </row>
        <row r="49">
          <cell r="A49">
            <v>501741</v>
          </cell>
          <cell r="H49">
            <v>7397.1</v>
          </cell>
        </row>
        <row r="50">
          <cell r="A50">
            <v>501742</v>
          </cell>
          <cell r="H50">
            <v>23497.78</v>
          </cell>
        </row>
        <row r="51">
          <cell r="A51">
            <v>501743</v>
          </cell>
          <cell r="H51">
            <v>31572.18</v>
          </cell>
        </row>
        <row r="52">
          <cell r="A52">
            <v>501745</v>
          </cell>
          <cell r="H52">
            <v>2549.3200000000002</v>
          </cell>
        </row>
        <row r="53">
          <cell r="A53">
            <v>501746</v>
          </cell>
          <cell r="H53">
            <v>5270.98</v>
          </cell>
        </row>
        <row r="54">
          <cell r="A54">
            <v>501747</v>
          </cell>
          <cell r="H54">
            <v>16869</v>
          </cell>
        </row>
        <row r="55">
          <cell r="A55">
            <v>501748</v>
          </cell>
          <cell r="H55">
            <v>3485.9</v>
          </cell>
        </row>
        <row r="56">
          <cell r="A56">
            <v>501749</v>
          </cell>
          <cell r="H56">
            <v>535</v>
          </cell>
        </row>
        <row r="57">
          <cell r="A57">
            <v>501750</v>
          </cell>
          <cell r="H57">
            <v>2735</v>
          </cell>
        </row>
        <row r="58">
          <cell r="A58">
            <v>501751</v>
          </cell>
          <cell r="H58">
            <v>192</v>
          </cell>
        </row>
        <row r="59">
          <cell r="A59">
            <v>501810</v>
          </cell>
          <cell r="H59">
            <v>32058.74</v>
          </cell>
        </row>
        <row r="60">
          <cell r="A60">
            <v>501815</v>
          </cell>
          <cell r="H60">
            <v>34168.870000000003</v>
          </cell>
        </row>
        <row r="61">
          <cell r="A61">
            <v>501816</v>
          </cell>
          <cell r="H61">
            <v>12210.54</v>
          </cell>
        </row>
        <row r="62">
          <cell r="A62">
            <v>501820</v>
          </cell>
          <cell r="H62">
            <v>1799.45</v>
          </cell>
        </row>
        <row r="63">
          <cell r="A63">
            <v>502000</v>
          </cell>
          <cell r="H63">
            <v>3840.91</v>
          </cell>
        </row>
        <row r="64">
          <cell r="A64">
            <v>502020</v>
          </cell>
          <cell r="H64">
            <v>13051.42</v>
          </cell>
        </row>
        <row r="65">
          <cell r="A65">
            <v>502030</v>
          </cell>
          <cell r="H65">
            <v>18986.849999999999</v>
          </cell>
        </row>
        <row r="66">
          <cell r="A66">
            <v>502302</v>
          </cell>
          <cell r="H66">
            <v>145663.01</v>
          </cell>
        </row>
        <row r="67">
          <cell r="A67">
            <v>502303</v>
          </cell>
          <cell r="H67">
            <v>29104.95</v>
          </cell>
        </row>
        <row r="68">
          <cell r="A68">
            <v>502304</v>
          </cell>
          <cell r="H68">
            <v>9436.36</v>
          </cell>
        </row>
        <row r="69">
          <cell r="A69">
            <v>502306</v>
          </cell>
          <cell r="H69">
            <v>3410.7</v>
          </cell>
        </row>
        <row r="70">
          <cell r="A70">
            <v>502307</v>
          </cell>
          <cell r="H70">
            <v>5343.46</v>
          </cell>
        </row>
        <row r="71">
          <cell r="A71">
            <v>502308</v>
          </cell>
          <cell r="H71">
            <v>7731.02</v>
          </cell>
        </row>
        <row r="72">
          <cell r="A72">
            <v>502309</v>
          </cell>
          <cell r="H72">
            <v>341.07</v>
          </cell>
        </row>
        <row r="73">
          <cell r="A73">
            <v>502320</v>
          </cell>
          <cell r="H73">
            <v>776807.92</v>
          </cell>
        </row>
        <row r="74">
          <cell r="A74">
            <v>502321</v>
          </cell>
          <cell r="H74">
            <v>87656.25</v>
          </cell>
        </row>
        <row r="75">
          <cell r="A75">
            <v>502322</v>
          </cell>
          <cell r="H75">
            <v>206740.49</v>
          </cell>
        </row>
        <row r="76">
          <cell r="A76">
            <v>502323</v>
          </cell>
          <cell r="H76">
            <v>31574.61</v>
          </cell>
        </row>
        <row r="77">
          <cell r="A77">
            <v>502330</v>
          </cell>
          <cell r="H77">
            <v>589083.31000000006</v>
          </cell>
        </row>
        <row r="78">
          <cell r="A78">
            <v>502331</v>
          </cell>
          <cell r="H78">
            <v>97039.66</v>
          </cell>
        </row>
        <row r="79">
          <cell r="A79">
            <v>502332</v>
          </cell>
          <cell r="H79">
            <v>40884.14</v>
          </cell>
        </row>
        <row r="80">
          <cell r="A80">
            <v>502333</v>
          </cell>
          <cell r="H80">
            <v>28025.07</v>
          </cell>
        </row>
        <row r="81">
          <cell r="A81">
            <v>502334</v>
          </cell>
          <cell r="H81">
            <v>10639.04</v>
          </cell>
        </row>
        <row r="82">
          <cell r="A82">
            <v>506302</v>
          </cell>
          <cell r="H82">
            <v>-15329</v>
          </cell>
        </row>
        <row r="83">
          <cell r="A83">
            <v>511020</v>
          </cell>
          <cell r="H83">
            <v>6752.07</v>
          </cell>
        </row>
        <row r="84">
          <cell r="A84">
            <v>511306</v>
          </cell>
          <cell r="H84">
            <v>582695.77</v>
          </cell>
        </row>
        <row r="85">
          <cell r="A85">
            <v>511321</v>
          </cell>
          <cell r="H85">
            <v>11745.99</v>
          </cell>
        </row>
        <row r="86">
          <cell r="A86">
            <v>511322</v>
          </cell>
          <cell r="H86">
            <v>11809.64</v>
          </cell>
        </row>
        <row r="87">
          <cell r="A87">
            <v>511323</v>
          </cell>
          <cell r="H87">
            <v>1255.1300000000001</v>
          </cell>
        </row>
        <row r="88">
          <cell r="A88">
            <v>511324</v>
          </cell>
          <cell r="H88">
            <v>5138.87</v>
          </cell>
        </row>
        <row r="89">
          <cell r="A89">
            <v>511325</v>
          </cell>
          <cell r="H89">
            <v>409587.42</v>
          </cell>
        </row>
        <row r="90">
          <cell r="A90">
            <v>511326</v>
          </cell>
          <cell r="H90">
            <v>4378</v>
          </cell>
        </row>
        <row r="91">
          <cell r="A91">
            <v>511328</v>
          </cell>
          <cell r="H91">
            <v>151861.04</v>
          </cell>
        </row>
        <row r="92">
          <cell r="A92">
            <v>511330</v>
          </cell>
          <cell r="H92">
            <v>287253.07</v>
          </cell>
        </row>
        <row r="93">
          <cell r="A93">
            <v>511341</v>
          </cell>
          <cell r="H93">
            <v>736227.25</v>
          </cell>
        </row>
        <row r="94">
          <cell r="A94">
            <v>512300</v>
          </cell>
          <cell r="H94">
            <v>8037</v>
          </cell>
        </row>
        <row r="95">
          <cell r="A95">
            <v>518270</v>
          </cell>
          <cell r="H95">
            <v>5729.65</v>
          </cell>
        </row>
        <row r="96">
          <cell r="A96">
            <v>518301</v>
          </cell>
          <cell r="H96">
            <v>3291</v>
          </cell>
        </row>
        <row r="97">
          <cell r="A97">
            <v>518310</v>
          </cell>
          <cell r="H97">
            <v>14400.12</v>
          </cell>
        </row>
        <row r="98">
          <cell r="A98">
            <v>518311</v>
          </cell>
          <cell r="H98">
            <v>338.28</v>
          </cell>
        </row>
        <row r="99">
          <cell r="A99">
            <v>518320</v>
          </cell>
          <cell r="H99">
            <v>7050</v>
          </cell>
        </row>
        <row r="100">
          <cell r="A100">
            <v>518340</v>
          </cell>
          <cell r="H100">
            <v>10187.719999999999</v>
          </cell>
        </row>
        <row r="101">
          <cell r="A101">
            <v>518350</v>
          </cell>
          <cell r="H101">
            <v>8945</v>
          </cell>
        </row>
        <row r="102">
          <cell r="A102">
            <v>518380</v>
          </cell>
          <cell r="H102">
            <v>480</v>
          </cell>
        </row>
        <row r="103">
          <cell r="A103">
            <v>518390</v>
          </cell>
          <cell r="H103">
            <v>5502.22</v>
          </cell>
        </row>
        <row r="104">
          <cell r="A104">
            <v>518410</v>
          </cell>
          <cell r="H104">
            <v>86344.43</v>
          </cell>
        </row>
        <row r="105">
          <cell r="A105">
            <v>518450</v>
          </cell>
          <cell r="H105">
            <v>44102.77</v>
          </cell>
        </row>
        <row r="106">
          <cell r="A106">
            <v>518470</v>
          </cell>
          <cell r="H106">
            <v>130661.59</v>
          </cell>
        </row>
        <row r="107">
          <cell r="A107">
            <v>518471</v>
          </cell>
          <cell r="H107">
            <v>6491.9</v>
          </cell>
        </row>
        <row r="108">
          <cell r="A108">
            <v>518527</v>
          </cell>
          <cell r="H108">
            <v>24357.26</v>
          </cell>
        </row>
        <row r="109">
          <cell r="A109">
            <v>518543</v>
          </cell>
          <cell r="H109">
            <v>38662.120000000003</v>
          </cell>
        </row>
        <row r="110">
          <cell r="A110">
            <v>518601</v>
          </cell>
          <cell r="H110">
            <v>53205</v>
          </cell>
        </row>
        <row r="111">
          <cell r="A111">
            <v>518602</v>
          </cell>
          <cell r="H111">
            <v>14985</v>
          </cell>
        </row>
        <row r="112">
          <cell r="A112">
            <v>518630</v>
          </cell>
          <cell r="H112">
            <v>3386</v>
          </cell>
        </row>
        <row r="113">
          <cell r="A113">
            <v>518640</v>
          </cell>
          <cell r="H113">
            <v>600</v>
          </cell>
        </row>
        <row r="114">
          <cell r="A114">
            <v>518642</v>
          </cell>
          <cell r="H114">
            <v>820</v>
          </cell>
        </row>
        <row r="115">
          <cell r="A115">
            <v>518650</v>
          </cell>
          <cell r="H115">
            <v>19474.330000000002</v>
          </cell>
        </row>
        <row r="116">
          <cell r="A116">
            <v>518651</v>
          </cell>
          <cell r="H116">
            <v>7361.64</v>
          </cell>
        </row>
        <row r="117">
          <cell r="A117">
            <v>518655</v>
          </cell>
          <cell r="H117">
            <v>35</v>
          </cell>
        </row>
        <row r="118">
          <cell r="A118">
            <v>518725</v>
          </cell>
          <cell r="H118">
            <v>14152.6</v>
          </cell>
        </row>
        <row r="119">
          <cell r="A119">
            <v>518735</v>
          </cell>
          <cell r="H119">
            <v>4000</v>
          </cell>
        </row>
        <row r="120">
          <cell r="A120">
            <v>518736</v>
          </cell>
          <cell r="H120">
            <v>53386</v>
          </cell>
        </row>
        <row r="121">
          <cell r="A121">
            <v>521301</v>
          </cell>
          <cell r="H121">
            <v>16104191</v>
          </cell>
        </row>
        <row r="122">
          <cell r="A122">
            <v>521302</v>
          </cell>
          <cell r="H122">
            <v>4048918</v>
          </cell>
        </row>
        <row r="123">
          <cell r="A123">
            <v>521303</v>
          </cell>
          <cell r="H123">
            <v>2359024</v>
          </cell>
        </row>
        <row r="124">
          <cell r="A124">
            <v>521304</v>
          </cell>
          <cell r="H124">
            <v>549006</v>
          </cell>
        </row>
        <row r="125">
          <cell r="A125">
            <v>521305</v>
          </cell>
          <cell r="H125">
            <v>888794</v>
          </cell>
        </row>
        <row r="126">
          <cell r="A126">
            <v>521306</v>
          </cell>
          <cell r="H126">
            <v>3053721</v>
          </cell>
        </row>
        <row r="127">
          <cell r="A127">
            <v>521307</v>
          </cell>
          <cell r="H127">
            <v>10000</v>
          </cell>
        </row>
        <row r="128">
          <cell r="A128">
            <v>521310</v>
          </cell>
          <cell r="H128">
            <v>51950</v>
          </cell>
        </row>
        <row r="129">
          <cell r="A129">
            <v>521311</v>
          </cell>
          <cell r="H129">
            <v>48381</v>
          </cell>
        </row>
        <row r="130">
          <cell r="A130">
            <v>521312</v>
          </cell>
          <cell r="H130">
            <v>41619</v>
          </cell>
        </row>
        <row r="131">
          <cell r="A131">
            <v>521313</v>
          </cell>
          <cell r="H131">
            <v>1863</v>
          </cell>
        </row>
        <row r="132">
          <cell r="A132">
            <v>521315</v>
          </cell>
          <cell r="H132">
            <v>1200</v>
          </cell>
        </row>
        <row r="133">
          <cell r="A133">
            <v>521316</v>
          </cell>
          <cell r="H133">
            <v>125423.35</v>
          </cell>
        </row>
        <row r="134">
          <cell r="A134">
            <v>521317</v>
          </cell>
          <cell r="H134">
            <v>38026.65</v>
          </cell>
        </row>
        <row r="135">
          <cell r="A135">
            <v>521320</v>
          </cell>
          <cell r="H135">
            <v>91689</v>
          </cell>
        </row>
        <row r="136">
          <cell r="A136">
            <v>521330</v>
          </cell>
          <cell r="H136">
            <v>185991</v>
          </cell>
        </row>
        <row r="137">
          <cell r="A137">
            <v>521340</v>
          </cell>
          <cell r="H137">
            <v>2243</v>
          </cell>
        </row>
        <row r="138">
          <cell r="A138">
            <v>524300</v>
          </cell>
          <cell r="H138">
            <v>6637952</v>
          </cell>
        </row>
        <row r="139">
          <cell r="A139">
            <v>524310</v>
          </cell>
          <cell r="H139">
            <v>2431806</v>
          </cell>
        </row>
        <row r="140">
          <cell r="A140">
            <v>525301</v>
          </cell>
          <cell r="H140">
            <v>113248.33</v>
          </cell>
        </row>
        <row r="141">
          <cell r="A141">
            <v>527301</v>
          </cell>
          <cell r="H141">
            <v>270036.53999999998</v>
          </cell>
        </row>
        <row r="142">
          <cell r="A142">
            <v>527303</v>
          </cell>
          <cell r="H142">
            <v>1859.91</v>
          </cell>
        </row>
        <row r="143">
          <cell r="A143">
            <v>527310</v>
          </cell>
          <cell r="H143">
            <v>27164.75</v>
          </cell>
        </row>
        <row r="144">
          <cell r="A144">
            <v>527330</v>
          </cell>
          <cell r="H144">
            <v>1200</v>
          </cell>
        </row>
        <row r="145">
          <cell r="A145">
            <v>527340</v>
          </cell>
          <cell r="H145">
            <v>155277.9</v>
          </cell>
        </row>
        <row r="146">
          <cell r="A146">
            <v>528314</v>
          </cell>
          <cell r="H146">
            <v>109500</v>
          </cell>
        </row>
        <row r="147">
          <cell r="A147">
            <v>538310</v>
          </cell>
          <cell r="H147">
            <v>300</v>
          </cell>
        </row>
        <row r="148">
          <cell r="A148">
            <v>544301</v>
          </cell>
          <cell r="H148">
            <v>11292.86</v>
          </cell>
        </row>
        <row r="149">
          <cell r="A149">
            <v>547330</v>
          </cell>
          <cell r="H149">
            <v>34805.93</v>
          </cell>
        </row>
        <row r="150">
          <cell r="A150">
            <v>549330</v>
          </cell>
          <cell r="H150">
            <v>468</v>
          </cell>
        </row>
        <row r="151">
          <cell r="A151">
            <v>549370</v>
          </cell>
          <cell r="H151">
            <v>12700</v>
          </cell>
        </row>
        <row r="152">
          <cell r="A152">
            <v>549380</v>
          </cell>
          <cell r="H152">
            <v>3300</v>
          </cell>
        </row>
        <row r="153">
          <cell r="A153">
            <v>549390</v>
          </cell>
          <cell r="H153">
            <v>500</v>
          </cell>
        </row>
        <row r="154">
          <cell r="A154">
            <v>549440</v>
          </cell>
          <cell r="H154">
            <v>11.39</v>
          </cell>
        </row>
        <row r="155">
          <cell r="A155">
            <v>551020</v>
          </cell>
          <cell r="H155">
            <v>16416</v>
          </cell>
        </row>
        <row r="156">
          <cell r="A156">
            <v>551300</v>
          </cell>
          <cell r="H156">
            <v>1577748</v>
          </cell>
        </row>
        <row r="157">
          <cell r="A157">
            <v>551320</v>
          </cell>
          <cell r="H157">
            <v>2868</v>
          </cell>
        </row>
        <row r="158">
          <cell r="A158">
            <v>556480</v>
          </cell>
          <cell r="H158">
            <v>-3020</v>
          </cell>
        </row>
        <row r="159">
          <cell r="A159">
            <v>556510</v>
          </cell>
          <cell r="H159">
            <v>155.30000000000001</v>
          </cell>
        </row>
        <row r="160">
          <cell r="A160">
            <v>557510</v>
          </cell>
          <cell r="H160">
            <v>3020</v>
          </cell>
        </row>
        <row r="161">
          <cell r="A161">
            <v>558300</v>
          </cell>
          <cell r="H161">
            <v>1187109.55</v>
          </cell>
        </row>
        <row r="162">
          <cell r="A162">
            <v>558321</v>
          </cell>
          <cell r="H162">
            <v>953039.86</v>
          </cell>
        </row>
        <row r="163">
          <cell r="A163">
            <v>563300</v>
          </cell>
          <cell r="H163">
            <v>235.05</v>
          </cell>
        </row>
        <row r="164">
          <cell r="A164">
            <v>602122</v>
          </cell>
          <cell r="H164">
            <v>278445.52</v>
          </cell>
        </row>
        <row r="165">
          <cell r="A165">
            <v>602190</v>
          </cell>
          <cell r="H165">
            <v>31800</v>
          </cell>
        </row>
        <row r="166">
          <cell r="A166">
            <v>602301</v>
          </cell>
          <cell r="H166">
            <v>1015066</v>
          </cell>
        </row>
        <row r="167">
          <cell r="A167">
            <v>602320</v>
          </cell>
          <cell r="H167">
            <v>215685</v>
          </cell>
        </row>
        <row r="168">
          <cell r="A168">
            <v>602353</v>
          </cell>
          <cell r="H168">
            <v>17279.009999999998</v>
          </cell>
        </row>
        <row r="169">
          <cell r="A169">
            <v>602354</v>
          </cell>
          <cell r="H169">
            <v>5261.99</v>
          </cell>
        </row>
        <row r="170">
          <cell r="A170">
            <v>602355</v>
          </cell>
          <cell r="H170">
            <v>3470</v>
          </cell>
        </row>
        <row r="171">
          <cell r="A171">
            <v>602410</v>
          </cell>
          <cell r="H171">
            <v>189858</v>
          </cell>
        </row>
        <row r="172">
          <cell r="A172">
            <v>602411</v>
          </cell>
          <cell r="H172">
            <v>32272</v>
          </cell>
        </row>
        <row r="173">
          <cell r="A173">
            <v>602510</v>
          </cell>
          <cell r="H173">
            <v>900</v>
          </cell>
        </row>
        <row r="174">
          <cell r="A174">
            <v>644300</v>
          </cell>
          <cell r="H174">
            <v>11293.25</v>
          </cell>
        </row>
        <row r="175">
          <cell r="A175">
            <v>644350</v>
          </cell>
          <cell r="H175">
            <v>5010</v>
          </cell>
        </row>
        <row r="176">
          <cell r="A176">
            <v>648600</v>
          </cell>
          <cell r="H176">
            <v>10000</v>
          </cell>
        </row>
        <row r="177">
          <cell r="A177">
            <v>649300</v>
          </cell>
          <cell r="H177">
            <v>195095.37</v>
          </cell>
        </row>
        <row r="178">
          <cell r="A178">
            <v>649400</v>
          </cell>
          <cell r="H178">
            <v>1.84</v>
          </cell>
        </row>
        <row r="179">
          <cell r="A179">
            <v>649700</v>
          </cell>
          <cell r="H179">
            <v>25000</v>
          </cell>
        </row>
        <row r="180">
          <cell r="A180">
            <v>662400</v>
          </cell>
          <cell r="H180">
            <v>231425.24</v>
          </cell>
        </row>
        <row r="181">
          <cell r="A181">
            <v>672302</v>
          </cell>
          <cell r="H181">
            <v>512347</v>
          </cell>
        </row>
        <row r="182">
          <cell r="A182">
            <v>672303</v>
          </cell>
          <cell r="H182">
            <v>36792022</v>
          </cell>
        </row>
        <row r="183">
          <cell r="A183">
            <v>672306</v>
          </cell>
          <cell r="H183">
            <v>292000</v>
          </cell>
        </row>
        <row r="184">
          <cell r="A184">
            <v>672501</v>
          </cell>
          <cell r="H184">
            <v>1740000</v>
          </cell>
        </row>
        <row r="185">
          <cell r="A185">
            <v>672502</v>
          </cell>
          <cell r="H185">
            <v>80000</v>
          </cell>
        </row>
        <row r="186">
          <cell r="A186">
            <v>672504</v>
          </cell>
          <cell r="H186">
            <v>884977.89</v>
          </cell>
        </row>
        <row r="187">
          <cell r="A187">
            <v>672505</v>
          </cell>
          <cell r="H187">
            <v>109500</v>
          </cell>
        </row>
        <row r="188">
          <cell r="A188">
            <v>672506</v>
          </cell>
          <cell r="H188">
            <v>1101098.46</v>
          </cell>
        </row>
        <row r="189">
          <cell r="A189">
            <v>672507</v>
          </cell>
          <cell r="H189">
            <v>764762.83</v>
          </cell>
        </row>
        <row r="190">
          <cell r="A190">
            <v>672540</v>
          </cell>
          <cell r="H190">
            <v>2736067.11</v>
          </cell>
        </row>
        <row r="191">
          <cell r="A191">
            <v>672561</v>
          </cell>
          <cell r="H191">
            <v>776129.58</v>
          </cell>
        </row>
        <row r="192">
          <cell r="A192">
            <v>672562</v>
          </cell>
          <cell r="H192">
            <v>235311.86</v>
          </cell>
        </row>
        <row r="193">
          <cell r="A193">
            <v>672751</v>
          </cell>
          <cell r="H193">
            <v>216697.19</v>
          </cell>
        </row>
        <row r="194">
          <cell r="A194">
            <v>672752</v>
          </cell>
          <cell r="H194">
            <v>6742.2</v>
          </cell>
        </row>
        <row r="195">
          <cell r="A195">
            <v>672753</v>
          </cell>
          <cell r="H195">
            <v>1189.8</v>
          </cell>
        </row>
        <row r="196">
          <cell r="A196">
            <v>672754</v>
          </cell>
          <cell r="H196">
            <v>296384.92</v>
          </cell>
        </row>
        <row r="197">
          <cell r="A197">
            <v>672755</v>
          </cell>
          <cell r="H197">
            <v>148430.39999999999</v>
          </cell>
        </row>
        <row r="198">
          <cell r="A198">
            <v>672756</v>
          </cell>
          <cell r="H198">
            <v>26193.599999999999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36"/>
  <sheetViews>
    <sheetView topLeftCell="O1" zoomScaleNormal="100" workbookViewId="0">
      <pane ySplit="5" topLeftCell="A57" activePane="bottomLeft" state="frozen"/>
      <selection activeCell="C1" sqref="C1"/>
      <selection pane="bottomLeft" activeCell="Q71" sqref="Q71"/>
    </sheetView>
  </sheetViews>
  <sheetFormatPr defaultRowHeight="14.4" outlineLevelRow="1" outlineLevelCol="1"/>
  <cols>
    <col min="1" max="3" width="0" style="28" hidden="1" customWidth="1" outlineLevel="1"/>
    <col min="4" max="9" width="0" style="32" hidden="1" customWidth="1" outlineLevel="1"/>
    <col min="10" max="14" width="8.33203125" style="29" hidden="1" customWidth="1" outlineLevel="1"/>
    <col min="15" max="15" width="68.5546875" customWidth="1" collapsed="1"/>
    <col min="16" max="17" width="25.6640625" style="6" customWidth="1"/>
    <col min="18" max="18" width="17.33203125" style="6" customWidth="1"/>
    <col min="19" max="19" width="9.109375" style="6"/>
    <col min="20" max="20" width="21.109375" style="6" customWidth="1"/>
    <col min="21" max="22" width="9.109375" style="6"/>
  </cols>
  <sheetData>
    <row r="1" spans="9:22" ht="23.25" customHeight="1">
      <c r="O1" s="26" t="s">
        <v>173</v>
      </c>
      <c r="P1" s="1"/>
      <c r="Q1" s="13"/>
      <c r="R1" s="1"/>
      <c r="S1" s="1"/>
      <c r="T1" s="1"/>
      <c r="U1" s="2"/>
      <c r="V1" s="2"/>
    </row>
    <row r="2" spans="9:22" ht="23.25" customHeight="1">
      <c r="O2" s="26"/>
      <c r="P2" s="1"/>
      <c r="Q2" s="13"/>
      <c r="R2" s="1"/>
      <c r="S2" s="1"/>
      <c r="T2" s="1"/>
      <c r="U2" s="2"/>
      <c r="V2" s="2"/>
    </row>
    <row r="3" spans="9:22" ht="15" customHeight="1">
      <c r="L3" s="30"/>
      <c r="M3" s="30"/>
      <c r="N3" s="30"/>
      <c r="O3" s="202" t="s">
        <v>75</v>
      </c>
      <c r="P3" s="165">
        <v>2023</v>
      </c>
      <c r="Q3" s="165">
        <v>2024</v>
      </c>
      <c r="R3" s="165" t="s">
        <v>76</v>
      </c>
      <c r="S3" s="1"/>
      <c r="T3" s="1"/>
      <c r="U3" s="2"/>
      <c r="V3" s="2"/>
    </row>
    <row r="4" spans="9:22" ht="16.2" thickBot="1">
      <c r="O4" s="14"/>
      <c r="P4" s="3"/>
      <c r="Q4" s="15"/>
      <c r="R4" s="3"/>
      <c r="S4" s="3"/>
      <c r="T4" s="3"/>
      <c r="U4" s="2"/>
      <c r="V4" s="2"/>
    </row>
    <row r="5" spans="9:22" ht="33">
      <c r="L5" s="31"/>
      <c r="M5" s="31"/>
      <c r="N5" s="31"/>
      <c r="O5" s="67" t="s">
        <v>60</v>
      </c>
      <c r="P5" s="145">
        <f>SUM(P9,P7,P24,P26,P28,P30,P38,P44,P46,P48)</f>
        <v>46524191.850000001</v>
      </c>
      <c r="Q5" s="145">
        <f>SUM(Q9,Q7,Q24,Q26,Q28,Q30,Q38,Q44,Q46,Q48)</f>
        <v>48987718.059999995</v>
      </c>
      <c r="R5" s="150">
        <f t="shared" ref="R5" si="0">IF(AND(P5=0,Q5=0),0,IF(OR(ISBLANK(P5),P5=0),1,IF(ISBLANK(Q5),-1,(Q5-P5)/P5)))</f>
        <v>5.295151000027512E-2</v>
      </c>
      <c r="S5" s="4"/>
      <c r="T5" s="4"/>
      <c r="U5" s="4"/>
      <c r="V5" s="2"/>
    </row>
    <row r="6" spans="9:22" ht="15.6">
      <c r="I6" s="197"/>
      <c r="J6" s="197"/>
      <c r="K6" s="197"/>
      <c r="L6" s="198"/>
      <c r="M6" s="198"/>
      <c r="N6" s="198"/>
      <c r="O6" s="65" t="s">
        <v>0</v>
      </c>
      <c r="P6" s="66"/>
      <c r="Q6" s="66"/>
      <c r="R6" s="166"/>
      <c r="S6" s="5"/>
      <c r="T6" s="5"/>
      <c r="U6" s="5"/>
      <c r="V6" s="2"/>
    </row>
    <row r="7" spans="9:22" ht="18">
      <c r="I7" s="197"/>
      <c r="J7" s="197"/>
      <c r="K7" s="197"/>
      <c r="L7" s="198"/>
      <c r="M7" s="198"/>
      <c r="N7" s="198">
        <v>601510</v>
      </c>
      <c r="O7" s="33" t="s">
        <v>145</v>
      </c>
      <c r="P7" s="46">
        <f>SUMPRODUCT(('[1]HK 2023'!$A$6:$A$205=$A7)+('[1]HK 2023'!$A$6:$A$205=$B7)+('[1]HK 2023'!$A$6:$A$205=$C7)+('[1]HK 2023'!$A$6:$A$205=$D7)+('[1]HK 2023'!$A$6:$A$205=$E7)+('[1]HK 2023'!$A$6:$A$205=$F7)+('[1]HK 2023'!$A$6:$A$205=$G7)+('[1]HK 2023'!$A$6:$A$205=$H7)+('[1]HK 2023'!$A$6:$A$205=$I7)+('[1]HK 2023'!$A$6:$A$205=$J7)+('[1]HK 2023'!$A$6:$A$205=$K7)+('[1]HK 2023'!$A$6:$A$205=$L7)+('[1]HK 2023'!$A$6:$A$205=$M7)+('[1]HK 2023'!$A$6:$A$205=$N7),('[1]HK 2023'!$H$6:$H$205))</f>
        <v>0</v>
      </c>
      <c r="Q7" s="46">
        <f>SUMPRODUCT(('[2]HK 2024'!$A$6:$A$198=$A7)+('[2]HK 2024'!$A$6:$A$198=$B7)+('[2]HK 2024'!$A$6:$A$198=$C7)+('[2]HK 2024'!$A$6:$A$198=$D7)+('[2]HK 2024'!$A$6:$A$198=$E7)+('[2]HK 2024'!$A$6:$A$198=$F7)+('[2]HK 2024'!$A$6:$A$198=$G7)+('[2]HK 2024'!$A$6:$A$198=$H7)+('[2]HK 2024'!$A$6:$A$198=$I7)+('[2]HK 2024'!$A$6:$A$198=$J7)+('[2]HK 2024'!$A$6:$A$198=$K7)+('[2]HK 2024'!$A$6:$A$198=$L7)+('[2]HK 2024'!$A$6:$A$198=$M7)+('[2]HK 2024'!$A$6:$A$198=$N7),('[2]HK 2024'!$H$6:$H$198))</f>
        <v>0</v>
      </c>
      <c r="R7" s="167">
        <f>IF(AND(P7=0,Q7=0),0,IF(OR(ISBLANK(P7),P7=0),1,IF(ISBLANK(Q7),-1,(Q7-P7)/P7)))</f>
        <v>0</v>
      </c>
      <c r="S7" s="5"/>
      <c r="T7" s="5"/>
      <c r="U7" s="2"/>
      <c r="V7" s="2"/>
    </row>
    <row r="8" spans="9:22" ht="15.6">
      <c r="I8" s="197"/>
      <c r="J8" s="197"/>
      <c r="K8" s="197"/>
      <c r="L8" s="198"/>
      <c r="M8" s="198"/>
      <c r="N8" s="198"/>
      <c r="O8" s="21"/>
      <c r="P8" s="45"/>
      <c r="Q8" s="45"/>
      <c r="R8" s="170"/>
      <c r="S8" s="8"/>
      <c r="T8" s="8"/>
      <c r="U8" s="2"/>
      <c r="V8" s="2"/>
    </row>
    <row r="9" spans="9:22" ht="18">
      <c r="I9" s="197"/>
      <c r="J9" s="197"/>
      <c r="K9" s="197"/>
      <c r="L9" s="198"/>
      <c r="M9" s="198"/>
      <c r="N9" s="198"/>
      <c r="O9" s="33" t="s">
        <v>1</v>
      </c>
      <c r="P9" s="40">
        <f>SUM(P10:P23)</f>
        <v>2215126.42</v>
      </c>
      <c r="Q9" s="40">
        <f>SUM(Q10:Q23)</f>
        <v>1790037.52</v>
      </c>
      <c r="R9" s="167">
        <f t="shared" ref="R9:R19" si="1">IF(AND(P9=0,Q9=0),0,IF(OR(ISBLANK(P9),P9=0),1,IF(ISBLANK(Q9),-1,(Q9-P9)/P9)))</f>
        <v>-0.19190277185173021</v>
      </c>
      <c r="S9" s="7"/>
      <c r="T9" s="7"/>
      <c r="U9" s="2"/>
      <c r="V9" s="2"/>
    </row>
    <row r="10" spans="9:22" ht="15.6">
      <c r="I10" s="197"/>
      <c r="J10" s="197"/>
      <c r="K10" s="197"/>
      <c r="L10" s="198"/>
      <c r="M10" s="198"/>
      <c r="N10" s="198"/>
      <c r="O10" s="17" t="s">
        <v>2</v>
      </c>
      <c r="P10" s="41"/>
      <c r="Q10" s="41"/>
      <c r="R10" s="168"/>
      <c r="S10" s="8"/>
      <c r="T10" s="8"/>
      <c r="U10" s="2"/>
      <c r="V10" s="2"/>
    </row>
    <row r="11" spans="9:22" ht="15.6">
      <c r="I11" s="197"/>
      <c r="J11" s="197"/>
      <c r="K11" s="197"/>
      <c r="L11" s="198"/>
      <c r="M11" s="198"/>
      <c r="N11" s="198">
        <v>602301</v>
      </c>
      <c r="O11" s="17" t="s">
        <v>3</v>
      </c>
      <c r="P11" s="42">
        <f>SUMPRODUCT(('[1]HK 2023'!$A$6:$A$205=$A11)+('[1]HK 2023'!$A$6:$A$205=$B11)+('[1]HK 2023'!$A$6:$A$205=$C11)+('[1]HK 2023'!$A$6:$A$205=$D11)+('[1]HK 2023'!$A$6:$A$205=$E11)+('[1]HK 2023'!$A$6:$A$205=$F11)+('[1]HK 2023'!$A$6:$A$205=$G11)+('[1]HK 2023'!$A$6:$A$205=$H11)+('[1]HK 2023'!$A$6:$A$205=$I11)+('[1]HK 2023'!$A$6:$A$205=$J11)+('[1]HK 2023'!$A$6:$A$205=$K11)+('[1]HK 2023'!$A$6:$A$205=$L11)+('[1]HK 2023'!$A$6:$A$205=$M11)+('[1]HK 2023'!$A$6:$A$205=$N11),('[1]HK 2023'!$H$6:$H$205))</f>
        <v>1154958</v>
      </c>
      <c r="Q11" s="42">
        <f>SUMPRODUCT(('[2]HK 2024'!$A$6:$A$198=$A11)+('[2]HK 2024'!$A$6:$A$198=$B11)+('[2]HK 2024'!$A$6:$A$198=$C11)+('[2]HK 2024'!$A$6:$A$198=$D11)+('[2]HK 2024'!$A$6:$A$198=$E11)+('[2]HK 2024'!$A$6:$A$198=$F11)+('[2]HK 2024'!$A$6:$A$198=$G11)+('[2]HK 2024'!$A$6:$A$198=$H11)+('[2]HK 2024'!$A$6:$A$198=$I11)+('[2]HK 2024'!$A$6:$A$198=$J11)+('[2]HK 2024'!$A$6:$A$198=$K11)+('[2]HK 2024'!$A$6:$A$198=$L11)+('[2]HK 2024'!$A$6:$A$198=$M11)+('[2]HK 2024'!$A$6:$A$198=$N11),('[2]HK 2024'!$H$6:$H$198))</f>
        <v>1015066</v>
      </c>
      <c r="R11" s="180">
        <f t="shared" si="1"/>
        <v>-0.12112301919203988</v>
      </c>
      <c r="S11" s="9"/>
      <c r="T11" s="9"/>
      <c r="U11" s="2"/>
      <c r="V11" s="2"/>
    </row>
    <row r="12" spans="9:22" ht="15.6">
      <c r="I12" s="197"/>
      <c r="J12" s="197"/>
      <c r="K12" s="197"/>
      <c r="L12" s="198"/>
      <c r="M12" s="198"/>
      <c r="N12" s="198">
        <v>602320</v>
      </c>
      <c r="O12" s="17" t="s">
        <v>7</v>
      </c>
      <c r="P12" s="42">
        <f>SUMPRODUCT(('[1]HK 2023'!$A$6:$A$205=$A12)+('[1]HK 2023'!$A$6:$A$205=$B12)+('[1]HK 2023'!$A$6:$A$205=$C12)+('[1]HK 2023'!$A$6:$A$205=$D12)+('[1]HK 2023'!$A$6:$A$205=$E12)+('[1]HK 2023'!$A$6:$A$205=$F12)+('[1]HK 2023'!$A$6:$A$205=$G12)+('[1]HK 2023'!$A$6:$A$205=$H12)+('[1]HK 2023'!$A$6:$A$205=$I12)+('[1]HK 2023'!$A$6:$A$205=$J12)+('[1]HK 2023'!$A$6:$A$205=$K12)+('[1]HK 2023'!$A$6:$A$205=$L12)+('[1]HK 2023'!$A$6:$A$205=$M12)+('[1]HK 2023'!$A$6:$A$205=$N12),('[1]HK 2023'!$H$6:$H$205))</f>
        <v>270400</v>
      </c>
      <c r="Q12" s="42">
        <f>SUMPRODUCT(('[2]HK 2024'!$A$6:$A$198=$A12)+('[2]HK 2024'!$A$6:$A$198=$B12)+('[2]HK 2024'!$A$6:$A$198=$C12)+('[2]HK 2024'!$A$6:$A$198=$D12)+('[2]HK 2024'!$A$6:$A$198=$E12)+('[2]HK 2024'!$A$6:$A$198=$F12)+('[2]HK 2024'!$A$6:$A$198=$G12)+('[2]HK 2024'!$A$6:$A$198=$H12)+('[2]HK 2024'!$A$6:$A$198=$I12)+('[2]HK 2024'!$A$6:$A$198=$J12)+('[2]HK 2024'!$A$6:$A$198=$K12)+('[2]HK 2024'!$A$6:$A$198=$L12)+('[2]HK 2024'!$A$6:$A$198=$M12)+('[2]HK 2024'!$A$6:$A$198=$N12),('[2]HK 2024'!$H$6:$H$198))</f>
        <v>215685</v>
      </c>
      <c r="R12" s="180">
        <f t="shared" si="1"/>
        <v>-0.2023483727810651</v>
      </c>
      <c r="S12" s="3"/>
      <c r="T12" s="3"/>
      <c r="U12" s="2"/>
      <c r="V12" s="2"/>
    </row>
    <row r="13" spans="9:22" ht="15.6">
      <c r="I13" s="197"/>
      <c r="J13" s="197"/>
      <c r="K13" s="197"/>
      <c r="L13" s="198"/>
      <c r="M13" s="198"/>
      <c r="N13" s="198">
        <v>602410</v>
      </c>
      <c r="O13" s="17" t="s">
        <v>8</v>
      </c>
      <c r="P13" s="42">
        <f>SUMPRODUCT(('[1]HK 2023'!$A$6:$A$205=$A13)+('[1]HK 2023'!$A$6:$A$205=$B13)+('[1]HK 2023'!$A$6:$A$205=$C13)+('[1]HK 2023'!$A$6:$A$205=$D13)+('[1]HK 2023'!$A$6:$A$205=$E13)+('[1]HK 2023'!$A$6:$A$205=$F13)+('[1]HK 2023'!$A$6:$A$205=$G13)+('[1]HK 2023'!$A$6:$A$205=$H13)+('[1]HK 2023'!$A$6:$A$205=$I13)+('[1]HK 2023'!$A$6:$A$205=$J13)+('[1]HK 2023'!$A$6:$A$205=$K13)+('[1]HK 2023'!$A$6:$A$205=$L13)+('[1]HK 2023'!$A$6:$A$205=$M13)+('[1]HK 2023'!$A$6:$A$205=$N13),('[1]HK 2023'!$H$6:$H$205))</f>
        <v>209710</v>
      </c>
      <c r="Q13" s="42">
        <f>SUMPRODUCT(('[2]HK 2024'!$A$6:$A$198=$A13)+('[2]HK 2024'!$A$6:$A$198=$B13)+('[2]HK 2024'!$A$6:$A$198=$C13)+('[2]HK 2024'!$A$6:$A$198=$D13)+('[2]HK 2024'!$A$6:$A$198=$E13)+('[2]HK 2024'!$A$6:$A$198=$F13)+('[2]HK 2024'!$A$6:$A$198=$G13)+('[2]HK 2024'!$A$6:$A$198=$H13)+('[2]HK 2024'!$A$6:$A$198=$I13)+('[2]HK 2024'!$A$6:$A$198=$J13)+('[2]HK 2024'!$A$6:$A$198=$K13)+('[2]HK 2024'!$A$6:$A$198=$L13)+('[2]HK 2024'!$A$6:$A$198=$M13)+('[2]HK 2024'!$A$6:$A$198=$N13),('[2]HK 2024'!$H$6:$H$198))</f>
        <v>189858</v>
      </c>
      <c r="R13" s="180">
        <f t="shared" si="1"/>
        <v>-9.466405989223213E-2</v>
      </c>
      <c r="S13" s="3"/>
      <c r="T13" s="3"/>
      <c r="U13" s="2"/>
      <c r="V13" s="2"/>
    </row>
    <row r="14" spans="9:22" ht="15.6">
      <c r="I14" s="197"/>
      <c r="J14" s="197"/>
      <c r="K14" s="197"/>
      <c r="L14" s="198"/>
      <c r="M14" s="198"/>
      <c r="N14" s="198">
        <v>602411</v>
      </c>
      <c r="O14" s="27" t="s">
        <v>73</v>
      </c>
      <c r="P14" s="42">
        <f>SUMPRODUCT(('[1]HK 2023'!$A$6:$A$205=$A14)+('[1]HK 2023'!$A$6:$A$205=$B14)+('[1]HK 2023'!$A$6:$A$205=$C14)+('[1]HK 2023'!$A$6:$A$205=$D14)+('[1]HK 2023'!$A$6:$A$205=$E14)+('[1]HK 2023'!$A$6:$A$205=$F14)+('[1]HK 2023'!$A$6:$A$205=$G14)+('[1]HK 2023'!$A$6:$A$205=$H14)+('[1]HK 2023'!$A$6:$A$205=$I14)+('[1]HK 2023'!$A$6:$A$205=$J14)+('[1]HK 2023'!$A$6:$A$205=$K14)+('[1]HK 2023'!$A$6:$A$205=$L14)+('[1]HK 2023'!$A$6:$A$205=$M14)+('[1]HK 2023'!$A$6:$A$205=$N14),('[1]HK 2023'!$H$6:$H$205))</f>
        <v>98928</v>
      </c>
      <c r="Q14" s="42">
        <f>SUMPRODUCT(('[2]HK 2024'!$A$6:$A$198=$A14)+('[2]HK 2024'!$A$6:$A$198=$B14)+('[2]HK 2024'!$A$6:$A$198=$C14)+('[2]HK 2024'!$A$6:$A$198=$D14)+('[2]HK 2024'!$A$6:$A$198=$E14)+('[2]HK 2024'!$A$6:$A$198=$F14)+('[2]HK 2024'!$A$6:$A$198=$G14)+('[2]HK 2024'!$A$6:$A$198=$H14)+('[2]HK 2024'!$A$6:$A$198=$I14)+('[2]HK 2024'!$A$6:$A$198=$J14)+('[2]HK 2024'!$A$6:$A$198=$K14)+('[2]HK 2024'!$A$6:$A$198=$L14)+('[2]HK 2024'!$A$6:$A$198=$M14)+('[2]HK 2024'!$A$6:$A$198=$N14),('[2]HK 2024'!$H$6:$H$198))</f>
        <v>32272</v>
      </c>
      <c r="R14" s="180">
        <f>IF(AND(P14=0,Q14=0),0,IF(OR(ISBLANK(P14),P14=0),1,IF(ISBLANK(Q14),-1,(Q14-P14)/P14)))</f>
        <v>-0.67378295325893578</v>
      </c>
      <c r="S14" s="3"/>
      <c r="T14" s="3"/>
      <c r="U14" s="2"/>
      <c r="V14" s="2"/>
    </row>
    <row r="15" spans="9:22" ht="15.6">
      <c r="I15" s="197"/>
      <c r="J15" s="197"/>
      <c r="K15" s="197"/>
      <c r="L15" s="198"/>
      <c r="M15" s="198">
        <v>602510</v>
      </c>
      <c r="N15" s="198">
        <v>602520</v>
      </c>
      <c r="O15" s="27" t="s">
        <v>153</v>
      </c>
      <c r="P15" s="42">
        <f>SUMPRODUCT(('[1]HK 2023'!$A$6:$A$205=$A15)+('[1]HK 2023'!$A$6:$A$205=$B15)+('[1]HK 2023'!$A$6:$A$205=$C15)+('[1]HK 2023'!$A$6:$A$205=$D15)+('[1]HK 2023'!$A$6:$A$205=$E15)+('[1]HK 2023'!$A$6:$A$205=$F15)+('[1]HK 2023'!$A$6:$A$205=$G15)+('[1]HK 2023'!$A$6:$A$205=$H15)+('[1]HK 2023'!$A$6:$A$205=$I15)+('[1]HK 2023'!$A$6:$A$205=$J15)+('[1]HK 2023'!$A$6:$A$205=$K15)+('[1]HK 2023'!$A$6:$A$205=$L15)+('[1]HK 2023'!$A$6:$A$205=$M15)+('[1]HK 2023'!$A$6:$A$205=$N15),('[1]HK 2023'!$H$6:$H$205))</f>
        <v>51050</v>
      </c>
      <c r="Q15" s="42">
        <f>SUMPRODUCT(('[2]HK 2024'!$A$6:$A$198=$A15)+('[2]HK 2024'!$A$6:$A$198=$B15)+('[2]HK 2024'!$A$6:$A$198=$C15)+('[2]HK 2024'!$A$6:$A$198=$D15)+('[2]HK 2024'!$A$6:$A$198=$E15)+('[2]HK 2024'!$A$6:$A$198=$F15)+('[2]HK 2024'!$A$6:$A$198=$G15)+('[2]HK 2024'!$A$6:$A$198=$H15)+('[2]HK 2024'!$A$6:$A$198=$I15)+('[2]HK 2024'!$A$6:$A$198=$J15)+('[2]HK 2024'!$A$6:$A$198=$K15)+('[2]HK 2024'!$A$6:$A$198=$L15)+('[2]HK 2024'!$A$6:$A$198=$M15)+('[2]HK 2024'!$A$6:$A$198=$N15),('[2]HK 2024'!$H$6:$H$198))</f>
        <v>900</v>
      </c>
      <c r="R15" s="180">
        <f t="shared" ref="R15" si="2">IF(AND(P15=0,Q15=0),0,IF(OR(ISBLANK(P15),P15=0),1,IF(ISBLANK(Q15),-1,(Q15-P15)/P15)))</f>
        <v>-0.98237022526934381</v>
      </c>
      <c r="S15" s="3"/>
      <c r="T15" s="3"/>
      <c r="U15" s="2"/>
      <c r="V15" s="2"/>
    </row>
    <row r="16" spans="9:22" ht="15.6">
      <c r="I16" s="197"/>
      <c r="J16" s="197"/>
      <c r="K16" s="197"/>
      <c r="L16" s="198"/>
      <c r="M16" s="198"/>
      <c r="N16" s="198">
        <v>602354</v>
      </c>
      <c r="O16" s="17" t="s">
        <v>61</v>
      </c>
      <c r="P16" s="42">
        <f>SUMPRODUCT(('[1]HK 2023'!$A$6:$A$205=$A16)+('[1]HK 2023'!$A$6:$A$205=$B16)+('[1]HK 2023'!$A$6:$A$205=$C16)+('[1]HK 2023'!$A$6:$A$205=$D16)+('[1]HK 2023'!$A$6:$A$205=$E16)+('[1]HK 2023'!$A$6:$A$205=$F16)+('[1]HK 2023'!$A$6:$A$205=$G16)+('[1]HK 2023'!$A$6:$A$205=$H16)+('[1]HK 2023'!$A$6:$A$205=$I16)+('[1]HK 2023'!$A$6:$A$205=$J16)+('[1]HK 2023'!$A$6:$A$205=$K16)+('[1]HK 2023'!$A$6:$A$205=$L16)+('[1]HK 2023'!$A$6:$A$205=$M16)+('[1]HK 2023'!$A$6:$A$205=$N16),('[1]HK 2023'!$H$6:$H$205))</f>
        <v>22191.22</v>
      </c>
      <c r="Q16" s="42">
        <f>SUMPRODUCT(('[2]HK 2024'!$A$6:$A$198=$A16)+('[2]HK 2024'!$A$6:$A$198=$B16)+('[2]HK 2024'!$A$6:$A$198=$C16)+('[2]HK 2024'!$A$6:$A$198=$D16)+('[2]HK 2024'!$A$6:$A$198=$E16)+('[2]HK 2024'!$A$6:$A$198=$F16)+('[2]HK 2024'!$A$6:$A$198=$G16)+('[2]HK 2024'!$A$6:$A$198=$H16)+('[2]HK 2024'!$A$6:$A$198=$I16)+('[2]HK 2024'!$A$6:$A$198=$J16)+('[2]HK 2024'!$A$6:$A$198=$K16)+('[2]HK 2024'!$A$6:$A$198=$L16)+('[2]HK 2024'!$A$6:$A$198=$M16)+('[2]HK 2024'!$A$6:$A$198=$N16),('[2]HK 2024'!$H$6:$H$198))</f>
        <v>5261.99</v>
      </c>
      <c r="R16" s="180">
        <f>IF(AND(P16=0,Q16=0),0,IF(OR(ISBLANK(P16),P16=0),1,IF(ISBLANK(Q16),-1,(Q16-P16)/P16)))</f>
        <v>-0.76287964339049419</v>
      </c>
      <c r="S16" s="3"/>
      <c r="T16" s="3"/>
      <c r="U16" s="2"/>
      <c r="V16" s="2"/>
    </row>
    <row r="17" spans="9:22" ht="15.6">
      <c r="I17" s="197"/>
      <c r="J17" s="197"/>
      <c r="K17" s="197">
        <v>602350</v>
      </c>
      <c r="L17" s="197">
        <v>602351</v>
      </c>
      <c r="M17" s="198">
        <v>602352</v>
      </c>
      <c r="N17" s="198">
        <v>602353</v>
      </c>
      <c r="O17" s="17" t="s">
        <v>4</v>
      </c>
      <c r="P17" s="42">
        <f>SUMPRODUCT(('[1]HK 2023'!$A$6:$A$205=$A17)+('[1]HK 2023'!$A$6:$A$205=$B17)+('[1]HK 2023'!$A$6:$A$205=$C17)+('[1]HK 2023'!$A$6:$A$205=$D17)+('[1]HK 2023'!$A$6:$A$205=$E17)+('[1]HK 2023'!$A$6:$A$205=$F17)+('[1]HK 2023'!$A$6:$A$205=$G17)+('[1]HK 2023'!$A$6:$A$205=$H17)+('[1]HK 2023'!$A$6:$A$205=$I17)+('[1]HK 2023'!$A$6:$A$205=$J17)+('[1]HK 2023'!$A$6:$A$205=$K17)+('[1]HK 2023'!$A$6:$A$205=$L17)+('[1]HK 2023'!$A$6:$A$205=$M17)+('[1]HK 2023'!$A$6:$A$205=$N17),('[1]HK 2023'!$H$6:$H$205))</f>
        <v>17948.78</v>
      </c>
      <c r="Q17" s="42">
        <f>SUMPRODUCT(('[2]HK 2024'!$A$6:$A$198=$A17)+('[2]HK 2024'!$A$6:$A$198=$B17)+('[2]HK 2024'!$A$6:$A$198=$C17)+('[2]HK 2024'!$A$6:$A$198=$D17)+('[2]HK 2024'!$A$6:$A$198=$E17)+('[2]HK 2024'!$A$6:$A$198=$F17)+('[2]HK 2024'!$A$6:$A$198=$G17)+('[2]HK 2024'!$A$6:$A$198=$H17)+('[2]HK 2024'!$A$6:$A$198=$I17)+('[2]HK 2024'!$A$6:$A$198=$J17)+('[2]HK 2024'!$A$6:$A$198=$K17)+('[2]HK 2024'!$A$6:$A$198=$L17)+('[2]HK 2024'!$A$6:$A$198=$M17)+('[2]HK 2024'!$A$6:$A$198=$N17),('[2]HK 2024'!$H$6:$H$198))</f>
        <v>17279.009999999998</v>
      </c>
      <c r="R17" s="180">
        <f t="shared" si="1"/>
        <v>-3.7315628137399894E-2</v>
      </c>
      <c r="S17" s="10"/>
      <c r="T17" s="10"/>
      <c r="U17" s="2"/>
      <c r="V17" s="2"/>
    </row>
    <row r="18" spans="9:22" ht="15.6">
      <c r="I18" s="197"/>
      <c r="J18" s="197"/>
      <c r="K18" s="197"/>
      <c r="L18" s="198"/>
      <c r="M18" s="198"/>
      <c r="N18" s="198">
        <v>602355</v>
      </c>
      <c r="O18" s="17" t="s">
        <v>5</v>
      </c>
      <c r="P18" s="42">
        <f>SUMPRODUCT(('[1]HK 2023'!$A$6:$A$205=$A18)+('[1]HK 2023'!$A$6:$A$205=$B18)+('[1]HK 2023'!$A$6:$A$205=$C18)+('[1]HK 2023'!$A$6:$A$205=$D18)+('[1]HK 2023'!$A$6:$A$205=$E18)+('[1]HK 2023'!$A$6:$A$205=$F18)+('[1]HK 2023'!$A$6:$A$205=$G18)+('[1]HK 2023'!$A$6:$A$205=$H18)+('[1]HK 2023'!$A$6:$A$205=$I18)+('[1]HK 2023'!$A$6:$A$205=$J18)+('[1]HK 2023'!$A$6:$A$205=$K18)+('[1]HK 2023'!$A$6:$A$205=$L18)+('[1]HK 2023'!$A$6:$A$205=$M18)+('[1]HK 2023'!$A$6:$A$205=$N18),('[1]HK 2023'!$H$6:$H$205))</f>
        <v>2990</v>
      </c>
      <c r="Q18" s="42">
        <f>SUMPRODUCT(('[2]HK 2024'!$A$6:$A$198=$A18)+('[2]HK 2024'!$A$6:$A$198=$B18)+('[2]HK 2024'!$A$6:$A$198=$C18)+('[2]HK 2024'!$A$6:$A$198=$D18)+('[2]HK 2024'!$A$6:$A$198=$E18)+('[2]HK 2024'!$A$6:$A$198=$F18)+('[2]HK 2024'!$A$6:$A$198=$G18)+('[2]HK 2024'!$A$6:$A$198=$H18)+('[2]HK 2024'!$A$6:$A$198=$I18)+('[2]HK 2024'!$A$6:$A$198=$J18)+('[2]HK 2024'!$A$6:$A$198=$K18)+('[2]HK 2024'!$A$6:$A$198=$L18)+('[2]HK 2024'!$A$6:$A$198=$M18)+('[2]HK 2024'!$A$6:$A$198=$N18),('[2]HK 2024'!$H$6:$H$198))</f>
        <v>3470</v>
      </c>
      <c r="R18" s="180">
        <f t="shared" si="1"/>
        <v>0.16053511705685619</v>
      </c>
      <c r="S18" s="3"/>
      <c r="T18" s="3"/>
      <c r="U18" s="2"/>
      <c r="V18" s="2"/>
    </row>
    <row r="19" spans="9:22" ht="15.6" hidden="1" outlineLevel="1">
      <c r="I19" s="197"/>
      <c r="J19" s="197"/>
      <c r="K19" s="197"/>
      <c r="L19" s="198"/>
      <c r="M19" s="198"/>
      <c r="N19" s="198">
        <v>602412</v>
      </c>
      <c r="O19" s="27" t="s">
        <v>74</v>
      </c>
      <c r="P19" s="42">
        <f>SUMPRODUCT(('[1]HK 2023'!$A$6:$A$205=$A19)+('[1]HK 2023'!$A$6:$A$205=$B19)+('[1]HK 2023'!$A$6:$A$205=$C19)+('[1]HK 2023'!$A$6:$A$205=$D19)+('[1]HK 2023'!$A$6:$A$205=$E19)+('[1]HK 2023'!$A$6:$A$205=$F19)+('[1]HK 2023'!$A$6:$A$205=$G19)+('[1]HK 2023'!$A$6:$A$205=$H19)+('[1]HK 2023'!$A$6:$A$205=$I19)+('[1]HK 2023'!$A$6:$A$205=$J19)+('[1]HK 2023'!$A$6:$A$205=$K19)+('[1]HK 2023'!$A$6:$A$205=$L19)+('[1]HK 2023'!$A$6:$A$205=$M19)+('[1]HK 2023'!$A$6:$A$205=$N19),('[1]HK 2023'!$H$6:$H$205))</f>
        <v>0</v>
      </c>
      <c r="Q19" s="42">
        <f>SUMPRODUCT(('[2]HK 2024'!$A$6:$A$198=$A19)+('[2]HK 2024'!$A$6:$A$198=$B19)+('[2]HK 2024'!$A$6:$A$198=$C19)+('[2]HK 2024'!$A$6:$A$198=$D19)+('[2]HK 2024'!$A$6:$A$198=$E19)+('[2]HK 2024'!$A$6:$A$198=$F19)+('[2]HK 2024'!$A$6:$A$198=$G19)+('[2]HK 2024'!$A$6:$A$198=$H19)+('[2]HK 2024'!$A$6:$A$198=$I19)+('[2]HK 2024'!$A$6:$A$198=$J19)+('[2]HK 2024'!$A$6:$A$198=$K19)+('[2]HK 2024'!$A$6:$A$198=$L19)+('[2]HK 2024'!$A$6:$A$198=$M19)+('[2]HK 2024'!$A$6:$A$198=$N19),('[2]HK 2024'!$H$6:$H$198))</f>
        <v>0</v>
      </c>
      <c r="R19" s="180">
        <f t="shared" si="1"/>
        <v>0</v>
      </c>
      <c r="S19" s="9"/>
      <c r="T19" s="9"/>
      <c r="U19" s="2"/>
      <c r="V19" s="2"/>
    </row>
    <row r="20" spans="9:22" ht="15.6" hidden="1" outlineLevel="1">
      <c r="I20" s="197"/>
      <c r="J20" s="197"/>
      <c r="K20" s="197"/>
      <c r="L20" s="198"/>
      <c r="M20" s="198"/>
      <c r="N20" s="198">
        <v>602042</v>
      </c>
      <c r="O20" s="19" t="s">
        <v>139</v>
      </c>
      <c r="P20" s="43">
        <f>SUMPRODUCT(('[1]HK 2023'!$A$6:$A$205=$A20)+('[1]HK 2023'!$A$6:$A$205=$B20)+('[1]HK 2023'!$A$6:$A$205=$C20)+('[1]HK 2023'!$A$6:$A$205=$D20)+('[1]HK 2023'!$A$6:$A$205=$E20)+('[1]HK 2023'!$A$6:$A$205=$F20)+('[1]HK 2023'!$A$6:$A$205=$G20)+('[1]HK 2023'!$A$6:$A$205=$H20)+('[1]HK 2023'!$A$6:$A$205=$I20)+('[1]HK 2023'!$A$6:$A$205=$J20)+('[1]HK 2023'!$A$6:$A$205=$K20)+('[1]HK 2023'!$A$6:$A$205=$L20)+('[1]HK 2023'!$A$6:$A$205=$M20)+('[1]HK 2023'!$A$6:$A$205=$N20),('[1]HK 2023'!$H$6:$H$205))</f>
        <v>0</v>
      </c>
      <c r="Q20" s="43">
        <f>SUMPRODUCT(('[2]HK 2024'!$A$6:$A$198=$A20)+('[2]HK 2024'!$A$6:$A$198=$B20)+('[2]HK 2024'!$A$6:$A$198=$C20)+('[2]HK 2024'!$A$6:$A$198=$D20)+('[2]HK 2024'!$A$6:$A$198=$E20)+('[2]HK 2024'!$A$6:$A$198=$F20)+('[2]HK 2024'!$A$6:$A$198=$G20)+('[2]HK 2024'!$A$6:$A$198=$H20)+('[2]HK 2024'!$A$6:$A$198=$I20)+('[2]HK 2024'!$A$6:$A$198=$J20)+('[2]HK 2024'!$A$6:$A$198=$K20)+('[2]HK 2024'!$A$6:$A$198=$L20)+('[2]HK 2024'!$A$6:$A$198=$M20)+('[2]HK 2024'!$A$6:$A$198=$N20),('[2]HK 2024'!$H$6:$H$198))</f>
        <v>0</v>
      </c>
      <c r="R20" s="169">
        <f t="shared" ref="R20" si="3">IF(AND(P20=0,Q20=0),0,IF(OR(ISBLANK(P20),P20=0),1,IF(ISBLANK(Q20),-1,(Q20-P20)/P20)))</f>
        <v>0</v>
      </c>
      <c r="S20" s="9"/>
      <c r="T20" s="9"/>
      <c r="U20" s="2"/>
      <c r="V20" s="2"/>
    </row>
    <row r="21" spans="9:22" ht="15.6" collapsed="1">
      <c r="I21" s="197"/>
      <c r="J21" s="197"/>
      <c r="K21" s="197"/>
      <c r="L21" s="198"/>
      <c r="M21" s="198"/>
      <c r="N21" s="198">
        <v>602122</v>
      </c>
      <c r="O21" s="19" t="s">
        <v>6</v>
      </c>
      <c r="P21" s="43">
        <f>SUMPRODUCT(('[1]HK 2023'!$A$6:$A$205=$A21)+('[1]HK 2023'!$A$6:$A$205=$B21)+('[1]HK 2023'!$A$6:$A$205=$C21)+('[1]HK 2023'!$A$6:$A$205=$D21)+('[1]HK 2023'!$A$6:$A$205=$E21)+('[1]HK 2023'!$A$6:$A$205=$F21)+('[1]HK 2023'!$A$6:$A$205=$G21)+('[1]HK 2023'!$A$6:$A$205=$H21)+('[1]HK 2023'!$A$6:$A$205=$I21)+('[1]HK 2023'!$A$6:$A$205=$J21)+('[1]HK 2023'!$A$6:$A$205=$K21)+('[1]HK 2023'!$A$6:$A$205=$L21)+('[1]HK 2023'!$A$6:$A$205=$M21)+('[1]HK 2023'!$A$6:$A$205=$N21),('[1]HK 2023'!$H$6:$H$205))</f>
        <v>309527.42</v>
      </c>
      <c r="Q21" s="43">
        <f>SUMPRODUCT(('[2]HK 2024'!$A$6:$A$198=$A21)+('[2]HK 2024'!$A$6:$A$198=$B21)+('[2]HK 2024'!$A$6:$A$198=$C21)+('[2]HK 2024'!$A$6:$A$198=$D21)+('[2]HK 2024'!$A$6:$A$198=$E21)+('[2]HK 2024'!$A$6:$A$198=$F21)+('[2]HK 2024'!$A$6:$A$198=$G21)+('[2]HK 2024'!$A$6:$A$198=$H21)+('[2]HK 2024'!$A$6:$A$198=$I21)+('[2]HK 2024'!$A$6:$A$198=$J21)+('[2]HK 2024'!$A$6:$A$198=$K21)+('[2]HK 2024'!$A$6:$A$198=$L21)+('[2]HK 2024'!$A$6:$A$198=$M21)+('[2]HK 2024'!$A$6:$A$198=$N21),('[2]HK 2024'!$H$6:$H$198))</f>
        <v>278445.52</v>
      </c>
      <c r="R21" s="169">
        <f t="shared" ref="R21:R22" si="4">IF(AND(P21=0,Q21=0),0,IF(OR(ISBLANK(P21),P21=0),1,IF(ISBLANK(Q21),-1,(Q21-P21)/P21)))</f>
        <v>-0.10041727482495724</v>
      </c>
      <c r="S21" s="9"/>
      <c r="T21" s="9"/>
      <c r="U21" s="2"/>
      <c r="V21" s="2"/>
    </row>
    <row r="22" spans="9:22" ht="15.6">
      <c r="I22" s="197"/>
      <c r="J22" s="197"/>
      <c r="K22" s="197"/>
      <c r="L22" s="198"/>
      <c r="M22" s="198"/>
      <c r="N22" s="198">
        <v>602190</v>
      </c>
      <c r="O22" s="19" t="s">
        <v>154</v>
      </c>
      <c r="P22" s="43">
        <f>SUMPRODUCT(('[1]HK 2023'!$A$6:$A$205=$A22)+('[1]HK 2023'!$A$6:$A$205=$B22)+('[1]HK 2023'!$A$6:$A$205=$C22)+('[1]HK 2023'!$A$6:$A$205=$D22)+('[1]HK 2023'!$A$6:$A$205=$E22)+('[1]HK 2023'!$A$6:$A$205=$F22)+('[1]HK 2023'!$A$6:$A$205=$G22)+('[1]HK 2023'!$A$6:$A$205=$H22)+('[1]HK 2023'!$A$6:$A$205=$I22)+('[1]HK 2023'!$A$6:$A$205=$J22)+('[1]HK 2023'!$A$6:$A$205=$K22)+('[1]HK 2023'!$A$6:$A$205=$L22)+('[1]HK 2023'!$A$6:$A$205=$M22)+('[1]HK 2023'!$A$6:$A$205=$N22),('[1]HK 2023'!$H$6:$H$205))</f>
        <v>77423</v>
      </c>
      <c r="Q22" s="43">
        <f>SUMPRODUCT(('[2]HK 2024'!$A$6:$A$198=$A22)+('[2]HK 2024'!$A$6:$A$198=$B22)+('[2]HK 2024'!$A$6:$A$198=$C22)+('[2]HK 2024'!$A$6:$A$198=$D22)+('[2]HK 2024'!$A$6:$A$198=$E22)+('[2]HK 2024'!$A$6:$A$198=$F22)+('[2]HK 2024'!$A$6:$A$198=$G22)+('[2]HK 2024'!$A$6:$A$198=$H22)+('[2]HK 2024'!$A$6:$A$198=$I22)+('[2]HK 2024'!$A$6:$A$198=$J22)+('[2]HK 2024'!$A$6:$A$198=$K22)+('[2]HK 2024'!$A$6:$A$198=$L22)+('[2]HK 2024'!$A$6:$A$198=$M22)+('[2]HK 2024'!$A$6:$A$198=$N22),('[2]HK 2024'!$H$6:$H$198))</f>
        <v>31800</v>
      </c>
      <c r="R22" s="169">
        <f t="shared" si="4"/>
        <v>-0.58926933856864239</v>
      </c>
      <c r="S22" s="3"/>
      <c r="T22" s="3"/>
      <c r="U22" s="2"/>
      <c r="V22" s="2"/>
    </row>
    <row r="23" spans="9:22" ht="15.6">
      <c r="I23" s="197"/>
      <c r="J23" s="197"/>
      <c r="K23" s="197"/>
      <c r="L23" s="198"/>
      <c r="M23" s="198"/>
      <c r="N23" s="198"/>
      <c r="O23" s="20"/>
      <c r="P23" s="44"/>
      <c r="Q23" s="44"/>
      <c r="R23" s="151"/>
      <c r="S23" s="3"/>
      <c r="T23" s="3"/>
      <c r="U23" s="2"/>
      <c r="V23" s="2"/>
    </row>
    <row r="24" spans="9:22" ht="18">
      <c r="I24" s="197"/>
      <c r="J24" s="197"/>
      <c r="K24" s="197"/>
      <c r="L24" s="198"/>
      <c r="M24" s="198"/>
      <c r="N24" s="198">
        <v>603040</v>
      </c>
      <c r="O24" s="33" t="s">
        <v>146</v>
      </c>
      <c r="P24" s="46">
        <f>SUMPRODUCT(('[1]HK 2023'!$A$6:$A$205=$A24)+('[1]HK 2023'!$A$6:$A$205=$B24)+('[1]HK 2023'!$A$6:$A$205=$C24)+('[1]HK 2023'!$A$6:$A$205=$D24)+('[1]HK 2023'!$A$6:$A$205=$E24)+('[1]HK 2023'!$A$6:$A$205=$F24)+('[1]HK 2023'!$A$6:$A$205=$G24)+('[1]HK 2023'!$A$6:$A$205=$H24)+('[1]HK 2023'!$A$6:$A$205=$I24)+('[1]HK 2023'!$A$6:$A$205=$J24)+('[1]HK 2023'!$A$6:$A$205=$K24)+('[1]HK 2023'!$A$6:$A$205=$L24)+('[1]HK 2023'!$A$6:$A$205=$M24)+('[1]HK 2023'!$A$6:$A$205=$N24),('[1]HK 2023'!$H$6:$H$205))</f>
        <v>600</v>
      </c>
      <c r="Q24" s="46">
        <f>SUMPRODUCT(('[2]HK 2024'!$A$6:$A$198=$A24)+('[2]HK 2024'!$A$6:$A$198=$B24)+('[2]HK 2024'!$A$6:$A$198=$C24)+('[2]HK 2024'!$A$6:$A$198=$D24)+('[2]HK 2024'!$A$6:$A$198=$E24)+('[2]HK 2024'!$A$6:$A$198=$F24)+('[2]HK 2024'!$A$6:$A$198=$G24)+('[2]HK 2024'!$A$6:$A$198=$H24)+('[2]HK 2024'!$A$6:$A$198=$I24)+('[2]HK 2024'!$A$6:$A$198=$J24)+('[2]HK 2024'!$A$6:$A$198=$K24)+('[2]HK 2024'!$A$6:$A$198=$L24)+('[2]HK 2024'!$A$6:$A$198=$M24)+('[2]HK 2024'!$A$6:$A$198=$N24),('[2]HK 2024'!$H$6:$H$198))</f>
        <v>0</v>
      </c>
      <c r="R24" s="167">
        <f>IF(AND(P24=0,Q24=0),0,IF(OR(ISBLANK(P24),P24=0),1,IF(ISBLANK(Q24),-1,(Q24-P24)/P24)))</f>
        <v>-1</v>
      </c>
      <c r="S24" s="3"/>
      <c r="T24" s="3"/>
      <c r="U24" s="2"/>
      <c r="V24" s="2"/>
    </row>
    <row r="25" spans="9:22" ht="15.6">
      <c r="I25" s="197"/>
      <c r="J25" s="197"/>
      <c r="K25" s="197"/>
      <c r="L25" s="198"/>
      <c r="M25" s="198"/>
      <c r="N25" s="198"/>
      <c r="O25" s="21"/>
      <c r="P25" s="45"/>
      <c r="Q25" s="45"/>
      <c r="R25" s="151"/>
      <c r="S25" s="3"/>
      <c r="T25" s="3"/>
      <c r="U25" s="2"/>
      <c r="V25" s="2"/>
    </row>
    <row r="26" spans="9:22" ht="18">
      <c r="I26" s="197"/>
      <c r="J26" s="197"/>
      <c r="K26" s="197">
        <v>644300</v>
      </c>
      <c r="L26" s="198">
        <v>644310</v>
      </c>
      <c r="M26" s="198">
        <v>644350</v>
      </c>
      <c r="N26" s="198">
        <v>644400</v>
      </c>
      <c r="O26" s="33" t="s">
        <v>62</v>
      </c>
      <c r="P26" s="46">
        <f>SUMPRODUCT(('[1]HK 2023'!$A$6:$A$205=$A26)+('[1]HK 2023'!$A$6:$A$205=$B26)+('[1]HK 2023'!$A$6:$A$205=$C26)+('[1]HK 2023'!$A$6:$A$205=$D26)+('[1]HK 2023'!$A$6:$A$205=$E26)+('[1]HK 2023'!$A$6:$A$205=$F26)+('[1]HK 2023'!$A$6:$A$205=$G26)+('[1]HK 2023'!$A$6:$A$205=$H26)+('[1]HK 2023'!$A$6:$A$205=$I26)+('[1]HK 2023'!$A$6:$A$205=$J26)+('[1]HK 2023'!$A$6:$A$205=$K26)+('[1]HK 2023'!$A$6:$A$205=$L26)+('[1]HK 2023'!$A$6:$A$205=$M26)+('[1]HK 2023'!$A$6:$A$205=$N26),('[1]HK 2023'!$H$6:$H$205))</f>
        <v>19205.38</v>
      </c>
      <c r="Q26" s="46">
        <f>SUMPRODUCT(('[2]HK 2024'!$A$6:$A$198=$A26)+('[2]HK 2024'!$A$6:$A$198=$B26)+('[2]HK 2024'!$A$6:$A$198=$C26)+('[2]HK 2024'!$A$6:$A$198=$D26)+('[2]HK 2024'!$A$6:$A$198=$E26)+('[2]HK 2024'!$A$6:$A$198=$F26)+('[2]HK 2024'!$A$6:$A$198=$G26)+('[2]HK 2024'!$A$6:$A$198=$H26)+('[2]HK 2024'!$A$6:$A$198=$I26)+('[2]HK 2024'!$A$6:$A$198=$J26)+('[2]HK 2024'!$A$6:$A$198=$K26)+('[2]HK 2024'!$A$6:$A$198=$L26)+('[2]HK 2024'!$A$6:$A$198=$M26)+('[2]HK 2024'!$A$6:$A$198=$N26),('[2]HK 2024'!$H$6:$H$198))</f>
        <v>16303.25</v>
      </c>
      <c r="R26" s="167">
        <f>IF(AND(P26=0,Q26=0),0,IF(OR(ISBLANK(P26),P26=0),1,IF(ISBLANK(Q26),-1,(Q26-P26)/P26)))</f>
        <v>-0.15111026181205478</v>
      </c>
      <c r="S26" s="11"/>
      <c r="T26" s="11"/>
      <c r="U26" s="2"/>
      <c r="V26" s="2"/>
    </row>
    <row r="27" spans="9:22" ht="15.6">
      <c r="I27" s="197"/>
      <c r="J27" s="197"/>
      <c r="K27" s="197"/>
      <c r="L27" s="198"/>
      <c r="M27" s="198"/>
      <c r="N27" s="198"/>
      <c r="O27" s="21"/>
      <c r="P27" s="45"/>
      <c r="Q27" s="45"/>
      <c r="R27" s="151"/>
      <c r="S27" s="3"/>
      <c r="T27" s="3"/>
      <c r="U27" s="2"/>
      <c r="V27" s="2"/>
    </row>
    <row r="28" spans="9:22" ht="18">
      <c r="I28" s="197"/>
      <c r="J28" s="197"/>
      <c r="K28" s="197"/>
      <c r="L28" s="198"/>
      <c r="M28" s="198"/>
      <c r="N28" s="198">
        <v>646300</v>
      </c>
      <c r="O28" s="33" t="s">
        <v>158</v>
      </c>
      <c r="P28" s="46">
        <f>SUMPRODUCT(('[1]HK 2023'!$A$6:$A$205=$A28)+('[1]HK 2023'!$A$6:$A$205=$B28)+('[1]HK 2023'!$A$6:$A$205=$C28)+('[1]HK 2023'!$A$6:$A$205=$D28)+('[1]HK 2023'!$A$6:$A$205=$E28)+('[1]HK 2023'!$A$6:$A$205=$F28)+('[1]HK 2023'!$A$6:$A$205=$G28)+('[1]HK 2023'!$A$6:$A$205=$H28)+('[1]HK 2023'!$A$6:$A$205=$I28)+('[1]HK 2023'!$A$6:$A$205=$J28)+('[1]HK 2023'!$A$6:$A$205=$K28)+('[1]HK 2023'!$A$6:$A$205=$L28)+('[1]HK 2023'!$A$6:$A$205=$M28)+('[1]HK 2023'!$A$6:$A$205=$N28),('[1]HK 2023'!$H$6:$H$205))</f>
        <v>0</v>
      </c>
      <c r="Q28" s="46">
        <f>SUMPRODUCT(('[2]HK 2024'!$A$6:$A$198=$A28)+('[2]HK 2024'!$A$6:$A$198=$B28)+('[2]HK 2024'!$A$6:$A$198=$C28)+('[2]HK 2024'!$A$6:$A$198=$D28)+('[2]HK 2024'!$A$6:$A$198=$E28)+('[2]HK 2024'!$A$6:$A$198=$F28)+('[2]HK 2024'!$A$6:$A$198=$G28)+('[2]HK 2024'!$A$6:$A$198=$H28)+('[2]HK 2024'!$A$6:$A$198=$I28)+('[2]HK 2024'!$A$6:$A$198=$J28)+('[2]HK 2024'!$A$6:$A$198=$K28)+('[2]HK 2024'!$A$6:$A$198=$L28)+('[2]HK 2024'!$A$6:$A$198=$M28)+('[2]HK 2024'!$A$6:$A$198=$N28),('[2]HK 2024'!$H$6:$H$198))</f>
        <v>0</v>
      </c>
      <c r="R28" s="167">
        <f>IF(AND(P28=0,Q28=0),0,IF(OR(ISBLANK(P28),P28=0),1,IF(ISBLANK(Q28),-1,(Q28-P28)/P28)))</f>
        <v>0</v>
      </c>
      <c r="S28" s="3"/>
      <c r="T28" s="3"/>
      <c r="U28" s="2"/>
      <c r="V28" s="2"/>
    </row>
    <row r="29" spans="9:22" ht="15.6">
      <c r="I29" s="197"/>
      <c r="J29" s="197"/>
      <c r="K29" s="197"/>
      <c r="L29" s="198"/>
      <c r="M29" s="198"/>
      <c r="N29" s="198"/>
      <c r="O29" s="21"/>
      <c r="P29" s="45"/>
      <c r="Q29" s="45"/>
      <c r="R29" s="151"/>
      <c r="S29" s="3"/>
      <c r="T29" s="3"/>
      <c r="U29" s="2"/>
      <c r="V29" s="2"/>
    </row>
    <row r="30" spans="9:22" ht="18">
      <c r="I30" s="197"/>
      <c r="J30" s="197"/>
      <c r="K30" s="197"/>
      <c r="L30" s="198"/>
      <c r="M30" s="198"/>
      <c r="N30" s="198"/>
      <c r="O30" s="33" t="s">
        <v>109</v>
      </c>
      <c r="P30" s="46">
        <f>SUM(P31:P37)</f>
        <v>12929.189999999999</v>
      </c>
      <c r="Q30" s="46">
        <f>SUM(Q31:Q37)</f>
        <v>10000</v>
      </c>
      <c r="R30" s="167">
        <f>IF(AND(P30=0,Q30=0),0,IF(OR(ISBLANK(P30),P30=0),1,IF(ISBLANK(Q30),-1,(Q30-P30)/P30)))</f>
        <v>-0.22655634266338409</v>
      </c>
      <c r="S30" s="10"/>
      <c r="T30" s="10"/>
      <c r="U30" s="2"/>
      <c r="V30" s="2"/>
    </row>
    <row r="31" spans="9:22" ht="15.75" customHeight="1">
      <c r="I31" s="197"/>
      <c r="J31" s="197"/>
      <c r="K31" s="197"/>
      <c r="L31" s="198"/>
      <c r="M31" s="198"/>
      <c r="N31" s="198"/>
      <c r="O31" s="17" t="s">
        <v>2</v>
      </c>
      <c r="P31" s="47"/>
      <c r="Q31" s="47"/>
      <c r="R31" s="168"/>
      <c r="S31" s="8"/>
      <c r="T31" s="8"/>
      <c r="U31" s="2"/>
      <c r="V31" s="2"/>
    </row>
    <row r="32" spans="9:22" ht="15.6">
      <c r="I32" s="197"/>
      <c r="J32" s="197"/>
      <c r="K32" s="197"/>
      <c r="L32" s="198"/>
      <c r="M32" s="198"/>
      <c r="N32" s="198">
        <v>648700</v>
      </c>
      <c r="O32" s="17" t="s">
        <v>57</v>
      </c>
      <c r="P32" s="42">
        <f>SUMPRODUCT(('[1]HK 2023'!$A$6:$A$205=$A32)+('[1]HK 2023'!$A$6:$A$205=$B32)+('[1]HK 2023'!$A$6:$A$205=$C32)+('[1]HK 2023'!$A$6:$A$205=$D32)+('[1]HK 2023'!$A$6:$A$205=$E32)+('[1]HK 2023'!$A$6:$A$205=$F32)+('[1]HK 2023'!$A$6:$A$205=$G32)+('[1]HK 2023'!$A$6:$A$205=$H32)+('[1]HK 2023'!$A$6:$A$205=$I32)+('[1]HK 2023'!$A$6:$A$205=$J32)+('[1]HK 2023'!$A$6:$A$205=$K32)+('[1]HK 2023'!$A$6:$A$205=$L32)+('[1]HK 2023'!$A$6:$A$205=$M32)+('[1]HK 2023'!$A$6:$A$205=$N32),('[1]HK 2023'!$H$6:$H$205))</f>
        <v>6629.19</v>
      </c>
      <c r="Q32" s="42">
        <f>SUMPRODUCT(('[2]HK 2024'!$A$6:$A$198=$A32)+('[2]HK 2024'!$A$6:$A$198=$B32)+('[2]HK 2024'!$A$6:$A$198=$C32)+('[2]HK 2024'!$A$6:$A$198=$D32)+('[2]HK 2024'!$A$6:$A$198=$E32)+('[2]HK 2024'!$A$6:$A$198=$F32)+('[2]HK 2024'!$A$6:$A$198=$G32)+('[2]HK 2024'!$A$6:$A$198=$H32)+('[2]HK 2024'!$A$6:$A$198=$I32)+('[2]HK 2024'!$A$6:$A$198=$J32)+('[2]HK 2024'!$A$6:$A$198=$K32)+('[2]HK 2024'!$A$6:$A$198=$L32)+('[2]HK 2024'!$A$6:$A$198=$M32)+('[2]HK 2024'!$A$6:$A$198=$N32),('[2]HK 2024'!$H$6:$H$198))</f>
        <v>0</v>
      </c>
      <c r="R32" s="180">
        <f>IF(AND(P32=0,Q32=0),0,IF(OR(ISBLANK(P32),P32=0),1,IF(ISBLANK(Q32),-1,(Q32-P32)/P32)))</f>
        <v>-1</v>
      </c>
      <c r="S32" s="3"/>
      <c r="T32" s="3"/>
      <c r="U32" s="2"/>
      <c r="V32" s="2"/>
    </row>
    <row r="33" spans="9:22" ht="15.6">
      <c r="I33" s="197"/>
      <c r="J33" s="197"/>
      <c r="K33" s="197"/>
      <c r="L33" s="198"/>
      <c r="M33" s="198"/>
      <c r="N33" s="198">
        <v>648600</v>
      </c>
      <c r="O33" s="17" t="s">
        <v>63</v>
      </c>
      <c r="P33" s="42">
        <f>SUMPRODUCT(('[1]HK 2023'!$A$6:$A$205=$A33)+('[1]HK 2023'!$A$6:$A$205=$B33)+('[1]HK 2023'!$A$6:$A$205=$C33)+('[1]HK 2023'!$A$6:$A$205=$D33)+('[1]HK 2023'!$A$6:$A$205=$E33)+('[1]HK 2023'!$A$6:$A$205=$F33)+('[1]HK 2023'!$A$6:$A$205=$G33)+('[1]HK 2023'!$A$6:$A$205=$H33)+('[1]HK 2023'!$A$6:$A$205=$I33)+('[1]HK 2023'!$A$6:$A$205=$J33)+('[1]HK 2023'!$A$6:$A$205=$K33)+('[1]HK 2023'!$A$6:$A$205=$L33)+('[1]HK 2023'!$A$6:$A$205=$M33)+('[1]HK 2023'!$A$6:$A$205=$N33),('[1]HK 2023'!$H$6:$H$205))</f>
        <v>6300</v>
      </c>
      <c r="Q33" s="42">
        <f>SUMPRODUCT(('[2]HK 2024'!$A$6:$A$198=$A33)+('[2]HK 2024'!$A$6:$A$198=$B33)+('[2]HK 2024'!$A$6:$A$198=$C33)+('[2]HK 2024'!$A$6:$A$198=$D33)+('[2]HK 2024'!$A$6:$A$198=$E33)+('[2]HK 2024'!$A$6:$A$198=$F33)+('[2]HK 2024'!$A$6:$A$198=$G33)+('[2]HK 2024'!$A$6:$A$198=$H33)+('[2]HK 2024'!$A$6:$A$198=$I33)+('[2]HK 2024'!$A$6:$A$198=$J33)+('[2]HK 2024'!$A$6:$A$198=$K33)+('[2]HK 2024'!$A$6:$A$198=$L33)+('[2]HK 2024'!$A$6:$A$198=$M33)+('[2]HK 2024'!$A$6:$A$198=$N33),('[2]HK 2024'!$H$6:$H$198))</f>
        <v>10000</v>
      </c>
      <c r="R33" s="180">
        <f>IF(AND(P33=0,Q33=0),0,IF(OR(ISBLANK(P33),P33=0),1,IF(ISBLANK(Q33),-1,(Q33-P33)/P33)))</f>
        <v>0.58730158730158732</v>
      </c>
      <c r="S33" s="9"/>
      <c r="T33" s="9"/>
      <c r="U33" s="2"/>
      <c r="V33" s="2"/>
    </row>
    <row r="34" spans="9:22" ht="15.6" hidden="1" outlineLevel="1">
      <c r="I34" s="197"/>
      <c r="J34" s="197"/>
      <c r="K34" s="197"/>
      <c r="L34" s="198"/>
      <c r="M34" s="198"/>
      <c r="N34" s="198">
        <v>648401</v>
      </c>
      <c r="O34" s="27" t="s">
        <v>55</v>
      </c>
      <c r="P34" s="42">
        <f>SUMPRODUCT(('[1]HK 2023'!$A$6:$A$205=$A34)+('[1]HK 2023'!$A$6:$A$205=$B34)+('[1]HK 2023'!$A$6:$A$205=$C34)+('[1]HK 2023'!$A$6:$A$205=$D34)+('[1]HK 2023'!$A$6:$A$205=$E34)+('[1]HK 2023'!$A$6:$A$205=$F34)+('[1]HK 2023'!$A$6:$A$205=$G34)+('[1]HK 2023'!$A$6:$A$205=$H34)+('[1]HK 2023'!$A$6:$A$205=$I34)+('[1]HK 2023'!$A$6:$A$205=$J34)+('[1]HK 2023'!$A$6:$A$205=$K34)+('[1]HK 2023'!$A$6:$A$205=$L34)+('[1]HK 2023'!$A$6:$A$205=$M34)+('[1]HK 2023'!$A$6:$A$205=$N34),('[1]HK 2023'!$H$6:$H$205))</f>
        <v>0</v>
      </c>
      <c r="Q34" s="42">
        <f>SUMPRODUCT(('[2]HK 2024'!$A$6:$A$198=$A34)+('[2]HK 2024'!$A$6:$A$198=$B34)+('[2]HK 2024'!$A$6:$A$198=$C34)+('[2]HK 2024'!$A$6:$A$198=$D34)+('[2]HK 2024'!$A$6:$A$198=$E34)+('[2]HK 2024'!$A$6:$A$198=$F34)+('[2]HK 2024'!$A$6:$A$198=$G34)+('[2]HK 2024'!$A$6:$A$198=$H34)+('[2]HK 2024'!$A$6:$A$198=$I34)+('[2]HK 2024'!$A$6:$A$198=$J34)+('[2]HK 2024'!$A$6:$A$198=$K34)+('[2]HK 2024'!$A$6:$A$198=$L34)+('[2]HK 2024'!$A$6:$A$198=$M34)+('[2]HK 2024'!$A$6:$A$198=$N34),('[2]HK 2024'!$H$6:$H$198))</f>
        <v>0</v>
      </c>
      <c r="R34" s="180">
        <f t="shared" ref="R34" si="5">IF(AND(P34=0,Q34=0),0,IF(OR(ISBLANK(P34),P34=0),1,IF(ISBLANK(Q34),-1,(Q34-P34)/P34)))</f>
        <v>0</v>
      </c>
      <c r="S34" s="9"/>
      <c r="T34" s="9"/>
      <c r="U34" s="2"/>
      <c r="V34" s="2"/>
    </row>
    <row r="35" spans="9:22" ht="15.6" hidden="1" outlineLevel="1">
      <c r="I35" s="197"/>
      <c r="J35" s="197"/>
      <c r="K35" s="197"/>
      <c r="L35" s="198"/>
      <c r="M35" s="198"/>
      <c r="N35" s="198">
        <v>648300</v>
      </c>
      <c r="O35" s="27" t="s">
        <v>147</v>
      </c>
      <c r="P35" s="42">
        <f>SUMPRODUCT(('[1]HK 2023'!$A$6:$A$205=$A35)+('[1]HK 2023'!$A$6:$A$205=$B35)+('[1]HK 2023'!$A$6:$A$205=$C35)+('[1]HK 2023'!$A$6:$A$205=$D35)+('[1]HK 2023'!$A$6:$A$205=$E35)+('[1]HK 2023'!$A$6:$A$205=$F35)+('[1]HK 2023'!$A$6:$A$205=$G35)+('[1]HK 2023'!$A$6:$A$205=$H35)+('[1]HK 2023'!$A$6:$A$205=$I35)+('[1]HK 2023'!$A$6:$A$205=$J35)+('[1]HK 2023'!$A$6:$A$205=$K35)+('[1]HK 2023'!$A$6:$A$205=$L35)+('[1]HK 2023'!$A$6:$A$205=$M35)+('[1]HK 2023'!$A$6:$A$205=$N35),('[1]HK 2023'!$H$6:$H$205))</f>
        <v>0</v>
      </c>
      <c r="Q35" s="42">
        <f>SUMPRODUCT(('[2]HK 2024'!$A$6:$A$198=$A35)+('[2]HK 2024'!$A$6:$A$198=$B35)+('[2]HK 2024'!$A$6:$A$198=$C35)+('[2]HK 2024'!$A$6:$A$198=$D35)+('[2]HK 2024'!$A$6:$A$198=$E35)+('[2]HK 2024'!$A$6:$A$198=$F35)+('[2]HK 2024'!$A$6:$A$198=$G35)+('[2]HK 2024'!$A$6:$A$198=$H35)+('[2]HK 2024'!$A$6:$A$198=$I35)+('[2]HK 2024'!$A$6:$A$198=$J35)+('[2]HK 2024'!$A$6:$A$198=$K35)+('[2]HK 2024'!$A$6:$A$198=$L35)+('[2]HK 2024'!$A$6:$A$198=$M35)+('[2]HK 2024'!$A$6:$A$198=$N35),('[2]HK 2024'!$H$6:$H$198))</f>
        <v>0</v>
      </c>
      <c r="R35" s="180">
        <f t="shared" ref="R35" si="6">IF(AND(P35=0,Q35=0),0,IF(OR(ISBLANK(P35),P35=0),1,IF(ISBLANK(Q35),-1,(Q35-P35)/P35)))</f>
        <v>0</v>
      </c>
      <c r="S35" s="3"/>
      <c r="T35" s="3"/>
      <c r="U35" s="2"/>
      <c r="V35" s="2"/>
    </row>
    <row r="36" spans="9:22" ht="15.6" hidden="1" outlineLevel="1">
      <c r="I36" s="197"/>
      <c r="J36" s="197"/>
      <c r="K36" s="197"/>
      <c r="L36" s="198"/>
      <c r="M36" s="198"/>
      <c r="N36" s="198">
        <v>648810</v>
      </c>
      <c r="O36" s="17" t="s">
        <v>56</v>
      </c>
      <c r="P36" s="42">
        <f>SUMPRODUCT(('[1]HK 2023'!$A$6:$A$205=$A36)+('[1]HK 2023'!$A$6:$A$205=$B36)+('[1]HK 2023'!$A$6:$A$205=$C36)+('[1]HK 2023'!$A$6:$A$205=$D36)+('[1]HK 2023'!$A$6:$A$205=$E36)+('[1]HK 2023'!$A$6:$A$205=$F36)+('[1]HK 2023'!$A$6:$A$205=$G36)+('[1]HK 2023'!$A$6:$A$205=$H36)+('[1]HK 2023'!$A$6:$A$205=$I36)+('[1]HK 2023'!$A$6:$A$205=$J36)+('[1]HK 2023'!$A$6:$A$205=$K36)+('[1]HK 2023'!$A$6:$A$205=$L36)+('[1]HK 2023'!$A$6:$A$205=$M36)+('[1]HK 2023'!$A$6:$A$205=$N36),('[1]HK 2023'!$H$6:$H$205))</f>
        <v>0</v>
      </c>
      <c r="Q36" s="42">
        <f>SUMPRODUCT(('[2]HK 2024'!$A$6:$A$198=$A36)+('[2]HK 2024'!$A$6:$A$198=$B36)+('[2]HK 2024'!$A$6:$A$198=$C36)+('[2]HK 2024'!$A$6:$A$198=$D36)+('[2]HK 2024'!$A$6:$A$198=$E36)+('[2]HK 2024'!$A$6:$A$198=$F36)+('[2]HK 2024'!$A$6:$A$198=$G36)+('[2]HK 2024'!$A$6:$A$198=$H36)+('[2]HK 2024'!$A$6:$A$198=$I36)+('[2]HK 2024'!$A$6:$A$198=$J36)+('[2]HK 2024'!$A$6:$A$198=$K36)+('[2]HK 2024'!$A$6:$A$198=$L36)+('[2]HK 2024'!$A$6:$A$198=$M36)+('[2]HK 2024'!$A$6:$A$198=$N36),('[2]HK 2024'!$H$6:$H$198))</f>
        <v>0</v>
      </c>
      <c r="R36" s="180">
        <f>IF(AND(P36=0,Q36=0),0,IF(OR(ISBLANK(P36),P36=0),1,IF(ISBLANK(Q36),-1,(Q36-P36)/P36)))</f>
        <v>0</v>
      </c>
      <c r="S36" s="3"/>
      <c r="T36" s="3"/>
      <c r="U36" s="2"/>
      <c r="V36" s="2"/>
    </row>
    <row r="37" spans="9:22" ht="15.6" collapsed="1">
      <c r="I37" s="197"/>
      <c r="J37" s="197"/>
      <c r="K37" s="197"/>
      <c r="L37" s="198"/>
      <c r="M37" s="198"/>
      <c r="N37" s="198"/>
      <c r="O37" s="21"/>
      <c r="P37" s="44"/>
      <c r="Q37" s="44"/>
      <c r="R37" s="151"/>
      <c r="S37" s="3"/>
      <c r="T37" s="3"/>
      <c r="U37" s="2"/>
      <c r="V37" s="2"/>
    </row>
    <row r="38" spans="9:22" ht="18">
      <c r="I38" s="197"/>
      <c r="J38" s="197"/>
      <c r="K38" s="197"/>
      <c r="L38" s="198"/>
      <c r="M38" s="198"/>
      <c r="N38" s="198"/>
      <c r="O38" s="33" t="s">
        <v>64</v>
      </c>
      <c r="P38" s="40">
        <f>SUM(P40:P43)</f>
        <v>2.19</v>
      </c>
      <c r="Q38" s="40">
        <f>SUM(Q40:Q43)</f>
        <v>220097.21</v>
      </c>
      <c r="R38" s="167">
        <f t="shared" ref="R38" si="7">IF(AND(P38=0,Q38=0),0,IF(OR(ISBLANK(P38),P38=0),1,IF(ISBLANK(Q38),-1,(Q38-P38)/P38)))</f>
        <v>100500.00913242009</v>
      </c>
      <c r="S38" s="3"/>
      <c r="T38" s="3"/>
      <c r="U38" s="2"/>
      <c r="V38" s="2"/>
    </row>
    <row r="39" spans="9:22" ht="15.75" customHeight="1">
      <c r="I39" s="197"/>
      <c r="J39" s="197"/>
      <c r="K39" s="197"/>
      <c r="L39" s="198"/>
      <c r="M39" s="198"/>
      <c r="N39" s="198"/>
      <c r="O39" s="17" t="s">
        <v>2</v>
      </c>
      <c r="P39" s="203"/>
      <c r="Q39" s="203"/>
      <c r="R39" s="167"/>
      <c r="S39" s="3"/>
      <c r="T39" s="3"/>
      <c r="U39" s="2"/>
      <c r="V39" s="2"/>
    </row>
    <row r="40" spans="9:22" ht="15.6" outlineLevel="1">
      <c r="I40" s="197"/>
      <c r="J40" s="197"/>
      <c r="K40" s="198"/>
      <c r="L40" s="198">
        <v>649300</v>
      </c>
      <c r="M40" s="198">
        <v>649500</v>
      </c>
      <c r="N40" s="197">
        <v>649600</v>
      </c>
      <c r="O40" s="27" t="s">
        <v>174</v>
      </c>
      <c r="P40" s="42">
        <f>SUMPRODUCT(('[1]HK 2023'!$A$6:$A$205=$A40)+('[1]HK 2023'!$A$6:$A$205=$B40)+('[1]HK 2023'!$A$6:$A$205=$C40)+('[1]HK 2023'!$A$6:$A$205=$D40)+('[1]HK 2023'!$A$6:$A$205=$E40)+('[1]HK 2023'!$A$6:$A$205=$F40)+('[1]HK 2023'!$A$6:$A$205=$G40)+('[1]HK 2023'!$A$6:$A$205=$H40)+('[1]HK 2023'!$A$6:$A$205=$I40)+('[1]HK 2023'!$A$6:$A$205=$J40)+('[1]HK 2023'!$A$6:$A$205=$K40)+('[1]HK 2023'!$A$6:$A$205=$L40)+('[1]HK 2023'!$A$6:$A$205=$M40)+('[1]HK 2023'!$A$6:$A$205=$N40),('[1]HK 2023'!$H$6:$H$205))</f>
        <v>0</v>
      </c>
      <c r="Q40" s="42">
        <f>SUMPRODUCT(('[2]HK 2024'!$A$6:$A$198=$A40)+('[2]HK 2024'!$A$6:$A$198=$B40)+('[2]HK 2024'!$A$6:$A$198=$C40)+('[2]HK 2024'!$A$6:$A$198=$D40)+('[2]HK 2024'!$A$6:$A$198=$E40)+('[2]HK 2024'!$A$6:$A$198=$F40)+('[2]HK 2024'!$A$6:$A$198=$G40)+('[2]HK 2024'!$A$6:$A$198=$H40)+('[2]HK 2024'!$A$6:$A$198=$I40)+('[2]HK 2024'!$A$6:$A$198=$J40)+('[2]HK 2024'!$A$6:$A$198=$K40)+('[2]HK 2024'!$A$6:$A$198=$L40)+('[2]HK 2024'!$A$6:$A$198=$M40)+('[2]HK 2024'!$A$6:$A$198=$N40),('[2]HK 2024'!$H$6:$H$198))</f>
        <v>195095.37</v>
      </c>
      <c r="R40" s="180">
        <f>IF(AND(P40=0,Q40=0),0,IF(OR(ISBLANK(P40),P40=0),1,IF(ISBLANK(Q40),-1,(Q40-P40)/P40)))</f>
        <v>1</v>
      </c>
      <c r="S40" s="3"/>
      <c r="T40" s="3"/>
      <c r="U40" s="2"/>
      <c r="V40" s="2"/>
    </row>
    <row r="41" spans="9:22" ht="15.6">
      <c r="I41" s="197"/>
      <c r="J41" s="197"/>
      <c r="K41" s="197"/>
      <c r="L41" s="198"/>
      <c r="M41" s="198"/>
      <c r="N41" s="198">
        <v>649700</v>
      </c>
      <c r="O41" s="27" t="s">
        <v>175</v>
      </c>
      <c r="P41" s="42">
        <f>SUMPRODUCT(('[1]HK 2023'!$A$6:$A$205=$A41)+('[1]HK 2023'!$A$6:$A$205=$B41)+('[1]HK 2023'!$A$6:$A$205=$C41)+('[1]HK 2023'!$A$6:$A$205=$D41)+('[1]HK 2023'!$A$6:$A$205=$E41)+('[1]HK 2023'!$A$6:$A$205=$F41)+('[1]HK 2023'!$A$6:$A$205=$G41)+('[1]HK 2023'!$A$6:$A$205=$H41)+('[1]HK 2023'!$A$6:$A$205=$I41)+('[1]HK 2023'!$A$6:$A$205=$J41)+('[1]HK 2023'!$A$6:$A$205=$K41)+('[1]HK 2023'!$A$6:$A$205=$L41)+('[1]HK 2023'!$A$6:$A$205=$M41)+('[1]HK 2023'!$A$6:$A$205=$N41),('[1]HK 2023'!$H$6:$H$205))</f>
        <v>0</v>
      </c>
      <c r="Q41" s="42">
        <f>SUMPRODUCT(('[2]HK 2024'!$A$6:$A$198=$A41)+('[2]HK 2024'!$A$6:$A$198=$B41)+('[2]HK 2024'!$A$6:$A$198=$C41)+('[2]HK 2024'!$A$6:$A$198=$D41)+('[2]HK 2024'!$A$6:$A$198=$E41)+('[2]HK 2024'!$A$6:$A$198=$F41)+('[2]HK 2024'!$A$6:$A$198=$G41)+('[2]HK 2024'!$A$6:$A$198=$H41)+('[2]HK 2024'!$A$6:$A$198=$I41)+('[2]HK 2024'!$A$6:$A$198=$J41)+('[2]HK 2024'!$A$6:$A$198=$K41)+('[2]HK 2024'!$A$6:$A$198=$L41)+('[2]HK 2024'!$A$6:$A$198=$M41)+('[2]HK 2024'!$A$6:$A$198=$N41),('[2]HK 2024'!$H$6:$H$198))</f>
        <v>25000</v>
      </c>
      <c r="R41" s="180">
        <f>IF(AND(P41=0,Q41=0),0,IF(OR(ISBLANK(P41),P41=0),1,IF(ISBLANK(Q41),-1,(Q41-P41)/P41)))</f>
        <v>1</v>
      </c>
      <c r="S41" s="3"/>
      <c r="T41" s="3"/>
      <c r="U41" s="2"/>
      <c r="V41" s="2"/>
    </row>
    <row r="42" spans="9:22" ht="15.6">
      <c r="I42" s="197"/>
      <c r="J42" s="197"/>
      <c r="K42" s="198"/>
      <c r="L42" s="198"/>
      <c r="M42" s="198"/>
      <c r="N42" s="197">
        <v>649400</v>
      </c>
      <c r="O42" s="27" t="s">
        <v>155</v>
      </c>
      <c r="P42" s="42">
        <f>SUMPRODUCT(('[1]HK 2023'!$A$6:$A$205=$A42)+('[1]HK 2023'!$A$6:$A$205=$B42)+('[1]HK 2023'!$A$6:$A$205=$C42)+('[1]HK 2023'!$A$6:$A$205=$D42)+('[1]HK 2023'!$A$6:$A$205=$E42)+('[1]HK 2023'!$A$6:$A$205=$F42)+('[1]HK 2023'!$A$6:$A$205=$G42)+('[1]HK 2023'!$A$6:$A$205=$H42)+('[1]HK 2023'!$A$6:$A$205=$I42)+('[1]HK 2023'!$A$6:$A$205=$J42)+('[1]HK 2023'!$A$6:$A$205=$K42)+('[1]HK 2023'!$A$6:$A$205=$L42)+('[1]HK 2023'!$A$6:$A$205=$M42)+('[1]HK 2023'!$A$6:$A$205=$N42),('[1]HK 2023'!$H$6:$H$205))</f>
        <v>2.19</v>
      </c>
      <c r="Q42" s="42">
        <f>SUMPRODUCT(('[2]HK 2024'!$A$6:$A$198=$A42)+('[2]HK 2024'!$A$6:$A$198=$B42)+('[2]HK 2024'!$A$6:$A$198=$C42)+('[2]HK 2024'!$A$6:$A$198=$D42)+('[2]HK 2024'!$A$6:$A$198=$E42)+('[2]HK 2024'!$A$6:$A$198=$F42)+('[2]HK 2024'!$A$6:$A$198=$G42)+('[2]HK 2024'!$A$6:$A$198=$H42)+('[2]HK 2024'!$A$6:$A$198=$I42)+('[2]HK 2024'!$A$6:$A$198=$J42)+('[2]HK 2024'!$A$6:$A$198=$K42)+('[2]HK 2024'!$A$6:$A$198=$L42)+('[2]HK 2024'!$A$6:$A$198=$M42)+('[2]HK 2024'!$A$6:$A$198=$N42),('[2]HK 2024'!$H$6:$H$198))</f>
        <v>1.84</v>
      </c>
      <c r="R42" s="180">
        <f t="shared" ref="R42" si="8">IF(AND(P42=0,Q42=0),0,IF(OR(ISBLANK(P42),P42=0),1,IF(ISBLANK(Q42),-1,(Q42-P42)/P42)))</f>
        <v>-0.15981735159817345</v>
      </c>
      <c r="S42" s="3"/>
      <c r="T42" s="3"/>
      <c r="U42" s="2"/>
      <c r="V42" s="2"/>
    </row>
    <row r="43" spans="9:22" ht="15.6">
      <c r="I43" s="197"/>
      <c r="J43" s="197"/>
      <c r="K43" s="197"/>
      <c r="L43" s="198"/>
      <c r="M43" s="198"/>
      <c r="N43" s="198"/>
      <c r="O43" s="21"/>
      <c r="P43" s="45"/>
      <c r="Q43" s="45"/>
      <c r="R43" s="151"/>
      <c r="S43" s="3"/>
      <c r="T43" s="3"/>
      <c r="U43" s="2"/>
      <c r="V43" s="2"/>
    </row>
    <row r="44" spans="9:22" ht="18">
      <c r="I44" s="197"/>
      <c r="J44" s="197"/>
      <c r="K44" s="197"/>
      <c r="L44" s="198"/>
      <c r="M44" s="198"/>
      <c r="N44" s="198">
        <v>662400</v>
      </c>
      <c r="O44" s="33" t="s">
        <v>148</v>
      </c>
      <c r="P44" s="46">
        <f>SUMPRODUCT(('[1]HK 2023'!$A$6:$A$205=$A44)+('[1]HK 2023'!$A$6:$A$205=$B44)+('[1]HK 2023'!$A$6:$A$205=$C44)+('[1]HK 2023'!$A$6:$A$205=$D44)+('[1]HK 2023'!$A$6:$A$205=$E44)+('[1]HK 2023'!$A$6:$A$205=$F44)+('[1]HK 2023'!$A$6:$A$205=$G44)+('[1]HK 2023'!$A$6:$A$205=$H44)+('[1]HK 2023'!$A$6:$A$205=$I44)+('[1]HK 2023'!$A$6:$A$205=$J44)+('[1]HK 2023'!$A$6:$A$205=$K44)+('[1]HK 2023'!$A$6:$A$205=$L44)+('[1]HK 2023'!$A$6:$A$205=$M44)+('[1]HK 2023'!$A$6:$A$205=$N44),('[1]HK 2023'!$H$6:$H$205))</f>
        <v>260121.57</v>
      </c>
      <c r="Q44" s="46">
        <f>SUMPRODUCT(('[2]HK 2024'!$A$6:$A$198=$A44)+('[2]HK 2024'!$A$6:$A$198=$B44)+('[2]HK 2024'!$A$6:$A$198=$C44)+('[2]HK 2024'!$A$6:$A$198=$D44)+('[2]HK 2024'!$A$6:$A$198=$E44)+('[2]HK 2024'!$A$6:$A$198=$F44)+('[2]HK 2024'!$A$6:$A$198=$G44)+('[2]HK 2024'!$A$6:$A$198=$H44)+('[2]HK 2024'!$A$6:$A$198=$I44)+('[2]HK 2024'!$A$6:$A$198=$J44)+('[2]HK 2024'!$A$6:$A$198=$K44)+('[2]HK 2024'!$A$6:$A$198=$L44)+('[2]HK 2024'!$A$6:$A$198=$M44)+('[2]HK 2024'!$A$6:$A$198=$N44),('[2]HK 2024'!$H$6:$H$198))</f>
        <v>231425.24</v>
      </c>
      <c r="R44" s="167">
        <f>IF(AND(P44=0,Q44=0),0,IF(OR(ISBLANK(P44),P44=0),1,IF(ISBLANK(Q44),-1,(Q44-P44)/P44)))</f>
        <v>-0.11031891742003562</v>
      </c>
      <c r="S44" s="3"/>
      <c r="T44" s="3"/>
      <c r="U44" s="2"/>
      <c r="V44" s="2"/>
    </row>
    <row r="45" spans="9:22" ht="15.6">
      <c r="I45" s="197"/>
      <c r="J45" s="197"/>
      <c r="K45" s="197"/>
      <c r="L45" s="198"/>
      <c r="M45" s="198"/>
      <c r="N45" s="198"/>
      <c r="O45" s="21"/>
      <c r="P45" s="45"/>
      <c r="Q45" s="45"/>
      <c r="R45" s="151"/>
      <c r="S45" s="3"/>
      <c r="T45" s="3"/>
      <c r="U45" s="2"/>
      <c r="V45" s="2"/>
    </row>
    <row r="46" spans="9:22" ht="18">
      <c r="I46" s="197"/>
      <c r="J46" s="197"/>
      <c r="K46" s="197"/>
      <c r="L46" s="198"/>
      <c r="M46" s="198"/>
      <c r="N46" s="198">
        <v>664300</v>
      </c>
      <c r="O46" s="33" t="s">
        <v>149</v>
      </c>
      <c r="P46" s="46">
        <f>SUMPRODUCT(('[1]HK 2023'!$A$6:$A$205=$A46)+('[1]HK 2023'!$A$6:$A$205=$B46)+('[1]HK 2023'!$A$6:$A$205=$C46)+('[1]HK 2023'!$A$6:$A$205=$D46)+('[1]HK 2023'!$A$6:$A$205=$E46)+('[1]HK 2023'!$A$6:$A$205=$F46)+('[1]HK 2023'!$A$6:$A$205=$G46)+('[1]HK 2023'!$A$6:$A$205=$H46)+('[1]HK 2023'!$A$6:$A$205=$I46)+('[1]HK 2023'!$A$6:$A$205=$J46)+('[1]HK 2023'!$A$6:$A$205=$K46)+('[1]HK 2023'!$A$6:$A$205=$L46)+('[1]HK 2023'!$A$6:$A$205=$M46)+('[1]HK 2023'!$A$6:$A$205=$N46),('[1]HK 2023'!$H$6:$H$205))</f>
        <v>0</v>
      </c>
      <c r="Q46" s="46">
        <f>SUMPRODUCT(('[2]HK 2024'!$A$6:$A$198=$A46)+('[2]HK 2024'!$A$6:$A$198=$B46)+('[2]HK 2024'!$A$6:$A$198=$C46)+('[2]HK 2024'!$A$6:$A$198=$D46)+('[2]HK 2024'!$A$6:$A$198=$E46)+('[2]HK 2024'!$A$6:$A$198=$F46)+('[2]HK 2024'!$A$6:$A$198=$G46)+('[2]HK 2024'!$A$6:$A$198=$H46)+('[2]HK 2024'!$A$6:$A$198=$I46)+('[2]HK 2024'!$A$6:$A$198=$J46)+('[2]HK 2024'!$A$6:$A$198=$K46)+('[2]HK 2024'!$A$6:$A$198=$L46)+('[2]HK 2024'!$A$6:$A$198=$M46)+('[2]HK 2024'!$A$6:$A$198=$N46),('[2]HK 2024'!$H$6:$H$198))</f>
        <v>0</v>
      </c>
      <c r="R46" s="167">
        <f>IF(AND(P46=0,Q46=0),0,IF(OR(ISBLANK(P46),P46=0),1,IF(ISBLANK(Q46),-1,(Q46-P46)/P46)))</f>
        <v>0</v>
      </c>
      <c r="S46" s="3"/>
      <c r="T46" s="3"/>
      <c r="U46" s="2"/>
      <c r="V46" s="2"/>
    </row>
    <row r="47" spans="9:22" ht="15.6">
      <c r="I47" s="197"/>
      <c r="J47" s="197"/>
      <c r="K47" s="197"/>
      <c r="L47" s="198"/>
      <c r="M47" s="198"/>
      <c r="N47" s="198"/>
      <c r="O47" s="21"/>
      <c r="P47" s="45"/>
      <c r="Q47" s="45"/>
      <c r="R47" s="151"/>
      <c r="S47" s="3"/>
      <c r="T47" s="3"/>
      <c r="U47" s="2"/>
      <c r="V47" s="2"/>
    </row>
    <row r="48" spans="9:22" ht="18">
      <c r="I48" s="197"/>
      <c r="J48" s="197"/>
      <c r="K48" s="197"/>
      <c r="L48" s="198"/>
      <c r="M48" s="198"/>
      <c r="N48" s="198"/>
      <c r="O48" s="34" t="s">
        <v>110</v>
      </c>
      <c r="P48" s="48">
        <f>SUM(P49:P69)</f>
        <v>44016207.100000001</v>
      </c>
      <c r="Q48" s="48">
        <f>SUM(Q49:Q69)</f>
        <v>46719854.839999996</v>
      </c>
      <c r="R48" s="167">
        <f>IF(AND(P48=0,Q48=0),0,IF(OR(ISBLANK(P48),P48=0),1,IF(ISBLANK(Q48),-1,(Q48-P48)/P48)))</f>
        <v>6.1423914465360524E-2</v>
      </c>
      <c r="S48" s="9"/>
      <c r="T48" s="9"/>
      <c r="U48" s="2"/>
      <c r="V48" s="2"/>
    </row>
    <row r="49" spans="9:22" ht="15.6">
      <c r="I49" s="197"/>
      <c r="J49" s="197"/>
      <c r="K49" s="197"/>
      <c r="L49" s="198"/>
      <c r="M49" s="198"/>
      <c r="N49" s="198"/>
      <c r="O49" s="17" t="s">
        <v>2</v>
      </c>
      <c r="P49" s="47"/>
      <c r="Q49" s="47"/>
      <c r="R49" s="171"/>
      <c r="S49" s="3"/>
      <c r="T49" s="3"/>
      <c r="U49" s="2"/>
      <c r="V49" s="2"/>
    </row>
    <row r="50" spans="9:22" ht="15.6">
      <c r="I50" s="197"/>
      <c r="J50" s="197"/>
      <c r="K50" s="197"/>
      <c r="L50" s="198"/>
      <c r="M50" s="198"/>
      <c r="N50" s="198">
        <v>672303</v>
      </c>
      <c r="O50" s="17" t="s">
        <v>50</v>
      </c>
      <c r="P50" s="42">
        <f>SUMPRODUCT(('[1]HK 2023'!$A$6:$A$205=$A50)+('[1]HK 2023'!$A$6:$A$205=$B50)+('[1]HK 2023'!$A$6:$A$205=$C50)+('[1]HK 2023'!$A$6:$A$205=$D50)+('[1]HK 2023'!$A$6:$A$205=$E50)+('[1]HK 2023'!$A$6:$A$205=$F50)+('[1]HK 2023'!$A$6:$A$205=$G50)+('[1]HK 2023'!$A$6:$A$205=$H50)+('[1]HK 2023'!$A$6:$A$205=$I50)+('[1]HK 2023'!$A$6:$A$205=$J50)+('[1]HK 2023'!$A$6:$A$205=$K50)+('[1]HK 2023'!$A$6:$A$205=$L50)+('[1]HK 2023'!$A$6:$A$205=$M50)+('[1]HK 2023'!$A$6:$A$205=$N50),('[1]HK 2023'!$H$6:$H$205))</f>
        <v>38022055</v>
      </c>
      <c r="Q50" s="42">
        <f>SUMPRODUCT(('[2]HK 2024'!$A$6:$A$198=$A50)+('[2]HK 2024'!$A$6:$A$198=$B50)+('[2]HK 2024'!$A$6:$A$198=$C50)+('[2]HK 2024'!$A$6:$A$198=$D50)+('[2]HK 2024'!$A$6:$A$198=$E50)+('[2]HK 2024'!$A$6:$A$198=$F50)+('[2]HK 2024'!$A$6:$A$198=$G50)+('[2]HK 2024'!$A$6:$A$198=$H50)+('[2]HK 2024'!$A$6:$A$198=$I50)+('[2]HK 2024'!$A$6:$A$198=$J50)+('[2]HK 2024'!$A$6:$A$198=$K50)+('[2]HK 2024'!$A$6:$A$198=$L50)+('[2]HK 2024'!$A$6:$A$198=$M50)+('[2]HK 2024'!$A$6:$A$198=$N50),('[2]HK 2024'!$H$6:$H$198))</f>
        <v>36792022</v>
      </c>
      <c r="R50" s="180">
        <f t="shared" ref="R50:R68" si="9">IF(AND(P50=0,Q50=0),0,IF(OR(ISBLANK(P50),P50=0),1,IF(ISBLANK(Q50),-1,(Q50-P50)/P50)))</f>
        <v>-3.2350513405969249E-2</v>
      </c>
      <c r="S50" s="3"/>
      <c r="T50" s="3"/>
      <c r="U50" s="2"/>
      <c r="V50" s="2"/>
    </row>
    <row r="51" spans="9:22" ht="15.6">
      <c r="I51" s="197"/>
      <c r="J51" s="197"/>
      <c r="K51" s="197"/>
      <c r="L51" s="198"/>
      <c r="M51" s="198"/>
      <c r="N51" s="198">
        <v>672540</v>
      </c>
      <c r="O51" s="27" t="s">
        <v>176</v>
      </c>
      <c r="P51" s="42">
        <f>SUMPRODUCT(('[1]HK 2023'!$A$6:$A$205=$A51)+('[1]HK 2023'!$A$6:$A$205=$B51)+('[1]HK 2023'!$A$6:$A$205=$C51)+('[1]HK 2023'!$A$6:$A$205=$D51)+('[1]HK 2023'!$A$6:$A$205=$E51)+('[1]HK 2023'!$A$6:$A$205=$F51)+('[1]HK 2023'!$A$6:$A$205=$G51)+('[1]HK 2023'!$A$6:$A$205=$H51)+('[1]HK 2023'!$A$6:$A$205=$I51)+('[1]HK 2023'!$A$6:$A$205=$J51)+('[1]HK 2023'!$A$6:$A$205=$K51)+('[1]HK 2023'!$A$6:$A$205=$L51)+('[1]HK 2023'!$A$6:$A$205=$M51)+('[1]HK 2023'!$A$6:$A$205=$N51),('[1]HK 2023'!$H$6:$H$205))</f>
        <v>0</v>
      </c>
      <c r="Q51" s="42">
        <f>SUMPRODUCT(('[2]HK 2024'!$A$6:$A$198=$A51)+('[2]HK 2024'!$A$6:$A$198=$B51)+('[2]HK 2024'!$A$6:$A$198=$C51)+('[2]HK 2024'!$A$6:$A$198=$D51)+('[2]HK 2024'!$A$6:$A$198=$E51)+('[2]HK 2024'!$A$6:$A$198=$F51)+('[2]HK 2024'!$A$6:$A$198=$G51)+('[2]HK 2024'!$A$6:$A$198=$H51)+('[2]HK 2024'!$A$6:$A$198=$I51)+('[2]HK 2024'!$A$6:$A$198=$J51)+('[2]HK 2024'!$A$6:$A$198=$K51)+('[2]HK 2024'!$A$6:$A$198=$L51)+('[2]HK 2024'!$A$6:$A$198=$M51)+('[2]HK 2024'!$A$6:$A$198=$N51),('[2]HK 2024'!$H$6:$H$198))</f>
        <v>2736067.11</v>
      </c>
      <c r="R51" s="180">
        <f t="shared" si="9"/>
        <v>1</v>
      </c>
      <c r="S51" s="3"/>
      <c r="T51" s="3"/>
      <c r="U51" s="2"/>
      <c r="V51" s="2"/>
    </row>
    <row r="52" spans="9:22" ht="15.6">
      <c r="I52" s="197"/>
      <c r="J52" s="197"/>
      <c r="K52" s="197"/>
      <c r="L52" s="198"/>
      <c r="M52" s="198"/>
      <c r="N52" s="198">
        <v>672501</v>
      </c>
      <c r="O52" s="17" t="s">
        <v>51</v>
      </c>
      <c r="P52" s="42">
        <f>SUMPRODUCT(('[1]HK 2023'!$A$6:$A$205=$A52)+('[1]HK 2023'!$A$6:$A$205=$B52)+('[1]HK 2023'!$A$6:$A$205=$C52)+('[1]HK 2023'!$A$6:$A$205=$D52)+('[1]HK 2023'!$A$6:$A$205=$E52)+('[1]HK 2023'!$A$6:$A$205=$F52)+('[1]HK 2023'!$A$6:$A$205=$G52)+('[1]HK 2023'!$A$6:$A$205=$H52)+('[1]HK 2023'!$A$6:$A$205=$I52)+('[1]HK 2023'!$A$6:$A$205=$J52)+('[1]HK 2023'!$A$6:$A$205=$K52)+('[1]HK 2023'!$A$6:$A$205=$L52)+('[1]HK 2023'!$A$6:$A$205=$M52)+('[1]HK 2023'!$A$6:$A$205=$N52),('[1]HK 2023'!$H$6:$H$205))</f>
        <v>1434870.6</v>
      </c>
      <c r="Q52" s="42">
        <f>SUMPRODUCT(('[2]HK 2024'!$A$6:$A$198=$A52)+('[2]HK 2024'!$A$6:$A$198=$B52)+('[2]HK 2024'!$A$6:$A$198=$C52)+('[2]HK 2024'!$A$6:$A$198=$D52)+('[2]HK 2024'!$A$6:$A$198=$E52)+('[2]HK 2024'!$A$6:$A$198=$F52)+('[2]HK 2024'!$A$6:$A$198=$G52)+('[2]HK 2024'!$A$6:$A$198=$H52)+('[2]HK 2024'!$A$6:$A$198=$I52)+('[2]HK 2024'!$A$6:$A$198=$J52)+('[2]HK 2024'!$A$6:$A$198=$K52)+('[2]HK 2024'!$A$6:$A$198=$L52)+('[2]HK 2024'!$A$6:$A$198=$M52)+('[2]HK 2024'!$A$6:$A$198=$N52),('[2]HK 2024'!$H$6:$H$198))</f>
        <v>1740000</v>
      </c>
      <c r="R52" s="180">
        <f t="shared" si="9"/>
        <v>0.21265290403190357</v>
      </c>
      <c r="S52" s="3"/>
      <c r="T52" s="3"/>
      <c r="U52" s="2"/>
      <c r="V52" s="2"/>
    </row>
    <row r="53" spans="9:22" ht="15.6">
      <c r="I53" s="197"/>
      <c r="J53" s="197"/>
      <c r="K53" s="197"/>
      <c r="L53" s="198"/>
      <c r="M53" s="198"/>
      <c r="N53" s="198">
        <v>672506</v>
      </c>
      <c r="O53" s="27" t="s">
        <v>165</v>
      </c>
      <c r="P53" s="42">
        <f>SUMPRODUCT(('[1]HK 2023'!$A$6:$A$205=$A53)+('[1]HK 2023'!$A$6:$A$205=$B53)+('[1]HK 2023'!$A$6:$A$205=$C53)+('[1]HK 2023'!$A$6:$A$205=$D53)+('[1]HK 2023'!$A$6:$A$205=$E53)+('[1]HK 2023'!$A$6:$A$205=$F53)+('[1]HK 2023'!$A$6:$A$205=$G53)+('[1]HK 2023'!$A$6:$A$205=$H53)+('[1]HK 2023'!$A$6:$A$205=$I53)+('[1]HK 2023'!$A$6:$A$205=$J53)+('[1]HK 2023'!$A$6:$A$205=$K53)+('[1]HK 2023'!$A$6:$A$205=$L53)+('[1]HK 2023'!$A$6:$A$205=$M53)+('[1]HK 2023'!$A$6:$A$205=$N53),('[1]HK 2023'!$H$6:$H$205))</f>
        <v>1012108.38</v>
      </c>
      <c r="Q53" s="42">
        <f>SUMPRODUCT(('[2]HK 2024'!$A$6:$A$198=$A53)+('[2]HK 2024'!$A$6:$A$198=$B53)+('[2]HK 2024'!$A$6:$A$198=$C53)+('[2]HK 2024'!$A$6:$A$198=$D53)+('[2]HK 2024'!$A$6:$A$198=$E53)+('[2]HK 2024'!$A$6:$A$198=$F53)+('[2]HK 2024'!$A$6:$A$198=$G53)+('[2]HK 2024'!$A$6:$A$198=$H53)+('[2]HK 2024'!$A$6:$A$198=$I53)+('[2]HK 2024'!$A$6:$A$198=$J53)+('[2]HK 2024'!$A$6:$A$198=$K53)+('[2]HK 2024'!$A$6:$A$198=$L53)+('[2]HK 2024'!$A$6:$A$198=$M53)+('[2]HK 2024'!$A$6:$A$198=$N53),('[2]HK 2024'!$H$6:$H$198))</f>
        <v>1101098.46</v>
      </c>
      <c r="R53" s="180">
        <f t="shared" si="9"/>
        <v>8.7925445296678562E-2</v>
      </c>
      <c r="S53" s="3"/>
      <c r="T53" s="3"/>
      <c r="U53" s="2"/>
      <c r="V53" s="2"/>
    </row>
    <row r="54" spans="9:22" ht="15.6">
      <c r="I54" s="197"/>
      <c r="J54" s="197"/>
      <c r="K54" s="197"/>
      <c r="L54" s="198"/>
      <c r="M54" s="198">
        <v>672561</v>
      </c>
      <c r="N54" s="198">
        <v>672562</v>
      </c>
      <c r="O54" s="27" t="s">
        <v>169</v>
      </c>
      <c r="P54" s="42">
        <f>SUMPRODUCT(('[1]HK 2023'!$A$6:$A$205=$A54)+('[1]HK 2023'!$A$6:$A$205=$B54)+('[1]HK 2023'!$A$6:$A$205=$C54)+('[1]HK 2023'!$A$6:$A$205=$D54)+('[1]HK 2023'!$A$6:$A$205=$E54)+('[1]HK 2023'!$A$6:$A$205=$F54)+('[1]HK 2023'!$A$6:$A$205=$G54)+('[1]HK 2023'!$A$6:$A$205=$H54)+('[1]HK 2023'!$A$6:$A$205=$I54)+('[1]HK 2023'!$A$6:$A$205=$J54)+('[1]HK 2023'!$A$6:$A$205=$K54)+('[1]HK 2023'!$A$6:$A$205=$L54)+('[1]HK 2023'!$A$6:$A$205=$M54)+('[1]HK 2023'!$A$6:$A$205=$N54),('[1]HK 2023'!$H$6:$H$205))</f>
        <v>74400</v>
      </c>
      <c r="Q54" s="42">
        <f>SUMPRODUCT(('[2]HK 2024'!$A$6:$A$198=$A54)+('[2]HK 2024'!$A$6:$A$198=$B54)+('[2]HK 2024'!$A$6:$A$198=$C54)+('[2]HK 2024'!$A$6:$A$198=$D54)+('[2]HK 2024'!$A$6:$A$198=$E54)+('[2]HK 2024'!$A$6:$A$198=$F54)+('[2]HK 2024'!$A$6:$A$198=$G54)+('[2]HK 2024'!$A$6:$A$198=$H54)+('[2]HK 2024'!$A$6:$A$198=$I54)+('[2]HK 2024'!$A$6:$A$198=$J54)+('[2]HK 2024'!$A$6:$A$198=$K54)+('[2]HK 2024'!$A$6:$A$198=$L54)+('[2]HK 2024'!$A$6:$A$198=$M54)+('[2]HK 2024'!$A$6:$A$198=$N54),('[2]HK 2024'!$H$6:$H$198))</f>
        <v>1011441.44</v>
      </c>
      <c r="R54" s="180">
        <f>IF(AND(P54=0,Q54=0),0,IF(OR(ISBLANK(P54),P54=0),1,IF(ISBLANK(Q54),-1,(Q54-P54)/P54)))</f>
        <v>12.594643010752687</v>
      </c>
      <c r="S54" s="9"/>
      <c r="T54" s="9"/>
      <c r="U54" s="2"/>
      <c r="V54" s="2"/>
    </row>
    <row r="55" spans="9:22" ht="15.6">
      <c r="I55" s="197"/>
      <c r="J55" s="197"/>
      <c r="K55" s="197"/>
      <c r="L55" s="198"/>
      <c r="M55" s="198"/>
      <c r="N55" s="198">
        <v>672504</v>
      </c>
      <c r="O55" s="17" t="s">
        <v>52</v>
      </c>
      <c r="P55" s="42">
        <f>SUMPRODUCT(('[1]HK 2023'!$A$6:$A$205=$A55)+('[1]HK 2023'!$A$6:$A$205=$B55)+('[1]HK 2023'!$A$6:$A$205=$C55)+('[1]HK 2023'!$A$6:$A$205=$D55)+('[1]HK 2023'!$A$6:$A$205=$E55)+('[1]HK 2023'!$A$6:$A$205=$F55)+('[1]HK 2023'!$A$6:$A$205=$G55)+('[1]HK 2023'!$A$6:$A$205=$H55)+('[1]HK 2023'!$A$6:$A$205=$I55)+('[1]HK 2023'!$A$6:$A$205=$J55)+('[1]HK 2023'!$A$6:$A$205=$K55)+('[1]HK 2023'!$A$6:$A$205=$L55)+('[1]HK 2023'!$A$6:$A$205=$M55)+('[1]HK 2023'!$A$6:$A$205=$N55),('[1]HK 2023'!$H$6:$H$205))</f>
        <v>921206.47</v>
      </c>
      <c r="Q55" s="42">
        <f>SUMPRODUCT(('[2]HK 2024'!$A$6:$A$198=$A55)+('[2]HK 2024'!$A$6:$A$198=$B55)+('[2]HK 2024'!$A$6:$A$198=$C55)+('[2]HK 2024'!$A$6:$A$198=$D55)+('[2]HK 2024'!$A$6:$A$198=$E55)+('[2]HK 2024'!$A$6:$A$198=$F55)+('[2]HK 2024'!$A$6:$A$198=$G55)+('[2]HK 2024'!$A$6:$A$198=$H55)+('[2]HK 2024'!$A$6:$A$198=$I55)+('[2]HK 2024'!$A$6:$A$198=$J55)+('[2]HK 2024'!$A$6:$A$198=$K55)+('[2]HK 2024'!$A$6:$A$198=$L55)+('[2]HK 2024'!$A$6:$A$198=$M55)+('[2]HK 2024'!$A$6:$A$198=$N55),('[2]HK 2024'!$H$6:$H$198))</f>
        <v>884977.89</v>
      </c>
      <c r="R55" s="180">
        <f t="shared" si="9"/>
        <v>-3.9327318228670236E-2</v>
      </c>
      <c r="S55" s="9"/>
      <c r="T55" s="9"/>
      <c r="U55" s="2"/>
      <c r="V55" s="2"/>
    </row>
    <row r="56" spans="9:22" ht="15.6">
      <c r="I56" s="197"/>
      <c r="J56" s="197"/>
      <c r="K56" s="197"/>
      <c r="L56" s="198"/>
      <c r="M56" s="198"/>
      <c r="N56" s="198">
        <v>672507</v>
      </c>
      <c r="O56" s="27" t="s">
        <v>166</v>
      </c>
      <c r="P56" s="42">
        <f>SUMPRODUCT(('[1]HK 2023'!$A$6:$A$205=$A56)+('[1]HK 2023'!$A$6:$A$205=$B56)+('[1]HK 2023'!$A$6:$A$205=$C56)+('[1]HK 2023'!$A$6:$A$205=$D56)+('[1]HK 2023'!$A$6:$A$205=$E56)+('[1]HK 2023'!$A$6:$A$205=$F56)+('[1]HK 2023'!$A$6:$A$205=$G56)+('[1]HK 2023'!$A$6:$A$205=$H56)+('[1]HK 2023'!$A$6:$A$205=$I56)+('[1]HK 2023'!$A$6:$A$205=$J56)+('[1]HK 2023'!$A$6:$A$205=$K56)+('[1]HK 2023'!$A$6:$A$205=$L56)+('[1]HK 2023'!$A$6:$A$205=$M56)+('[1]HK 2023'!$A$6:$A$205=$N56),('[1]HK 2023'!$H$6:$H$205))</f>
        <v>562738.29</v>
      </c>
      <c r="Q56" s="42">
        <f>SUMPRODUCT(('[2]HK 2024'!$A$6:$A$198=$A56)+('[2]HK 2024'!$A$6:$A$198=$B56)+('[2]HK 2024'!$A$6:$A$198=$C56)+('[2]HK 2024'!$A$6:$A$198=$D56)+('[2]HK 2024'!$A$6:$A$198=$E56)+('[2]HK 2024'!$A$6:$A$198=$F56)+('[2]HK 2024'!$A$6:$A$198=$G56)+('[2]HK 2024'!$A$6:$A$198=$H56)+('[2]HK 2024'!$A$6:$A$198=$I56)+('[2]HK 2024'!$A$6:$A$198=$J56)+('[2]HK 2024'!$A$6:$A$198=$K56)+('[2]HK 2024'!$A$6:$A$198=$L56)+('[2]HK 2024'!$A$6:$A$198=$M56)+('[2]HK 2024'!$A$6:$A$198=$N56),('[2]HK 2024'!$H$6:$H$198))</f>
        <v>764762.83</v>
      </c>
      <c r="R56" s="180">
        <f t="shared" si="9"/>
        <v>0.3590026546798511</v>
      </c>
      <c r="S56" s="9"/>
      <c r="T56" s="9"/>
      <c r="U56" s="2"/>
      <c r="V56" s="2"/>
    </row>
    <row r="57" spans="9:22" ht="15.6">
      <c r="I57" s="197"/>
      <c r="J57" s="198"/>
      <c r="K57" s="198"/>
      <c r="L57" s="198"/>
      <c r="M57" s="198"/>
      <c r="N57" s="198">
        <v>672302</v>
      </c>
      <c r="O57" s="17" t="s">
        <v>54</v>
      </c>
      <c r="P57" s="42">
        <f>SUMPRODUCT(('[1]HK 2023'!$A$6:$A$205=$A57)+('[1]HK 2023'!$A$6:$A$205=$B57)+('[1]HK 2023'!$A$6:$A$205=$C57)+('[1]HK 2023'!$A$6:$A$205=$D57)+('[1]HK 2023'!$A$6:$A$205=$E57)+('[1]HK 2023'!$A$6:$A$205=$F57)+('[1]HK 2023'!$A$6:$A$205=$G57)+('[1]HK 2023'!$A$6:$A$205=$H57)+('[1]HK 2023'!$A$6:$A$205=$I57)+('[1]HK 2023'!$A$6:$A$205=$J57)+('[1]HK 2023'!$A$6:$A$205=$K57)+('[1]HK 2023'!$A$6:$A$205=$L57)+('[1]HK 2023'!$A$6:$A$205=$M57)+('[1]HK 2023'!$A$6:$A$205=$N57),('[1]HK 2023'!$H$6:$H$205))</f>
        <v>540247</v>
      </c>
      <c r="Q57" s="42">
        <f>SUMPRODUCT(('[2]HK 2024'!$A$6:$A$198=$A57)+('[2]HK 2024'!$A$6:$A$198=$B57)+('[2]HK 2024'!$A$6:$A$198=$C57)+('[2]HK 2024'!$A$6:$A$198=$D57)+('[2]HK 2024'!$A$6:$A$198=$E57)+('[2]HK 2024'!$A$6:$A$198=$F57)+('[2]HK 2024'!$A$6:$A$198=$G57)+('[2]HK 2024'!$A$6:$A$198=$H57)+('[2]HK 2024'!$A$6:$A$198=$I57)+('[2]HK 2024'!$A$6:$A$198=$J57)+('[2]HK 2024'!$A$6:$A$198=$K57)+('[2]HK 2024'!$A$6:$A$198=$L57)+('[2]HK 2024'!$A$6:$A$198=$M57)+('[2]HK 2024'!$A$6:$A$198=$N57),('[2]HK 2024'!$H$6:$H$198))</f>
        <v>512347</v>
      </c>
      <c r="R57" s="180">
        <f t="shared" si="9"/>
        <v>-5.1643044755454448E-2</v>
      </c>
      <c r="S57" s="3"/>
      <c r="T57" s="3"/>
      <c r="U57" s="2"/>
      <c r="V57" s="2"/>
    </row>
    <row r="58" spans="9:22" ht="15.6">
      <c r="I58" s="197"/>
      <c r="J58" s="197"/>
      <c r="K58" s="197"/>
      <c r="L58" s="198">
        <v>672752</v>
      </c>
      <c r="M58" s="198">
        <v>672753</v>
      </c>
      <c r="N58" s="198">
        <v>672754</v>
      </c>
      <c r="O58" s="27" t="s">
        <v>137</v>
      </c>
      <c r="P58" s="42">
        <f>SUMPRODUCT(('[1]HK 2023'!$A$6:$A$205=$A58)+('[1]HK 2023'!$A$6:$A$205=$B58)+('[1]HK 2023'!$A$6:$A$205=$C58)+('[1]HK 2023'!$A$6:$A$205=$D58)+('[1]HK 2023'!$A$6:$A$205=$E58)+('[1]HK 2023'!$A$6:$A$205=$F58)+('[1]HK 2023'!$A$6:$A$205=$G58)+('[1]HK 2023'!$A$6:$A$205=$H58)+('[1]HK 2023'!$A$6:$A$205=$I58)+('[1]HK 2023'!$A$6:$A$205=$J58)+('[1]HK 2023'!$A$6:$A$205=$K58)+('[1]HK 2023'!$A$6:$A$205=$L58)+('[1]HK 2023'!$A$6:$A$205=$M58)+('[1]HK 2023'!$A$6:$A$205=$N58),('[1]HK 2023'!$H$6:$H$205))</f>
        <v>304316.92</v>
      </c>
      <c r="Q58" s="42">
        <f>SUMPRODUCT(('[2]HK 2024'!$A$6:$A$198=$A58)+('[2]HK 2024'!$A$6:$A$198=$B58)+('[2]HK 2024'!$A$6:$A$198=$C58)+('[2]HK 2024'!$A$6:$A$198=$D58)+('[2]HK 2024'!$A$6:$A$198=$E58)+('[2]HK 2024'!$A$6:$A$198=$F58)+('[2]HK 2024'!$A$6:$A$198=$G58)+('[2]HK 2024'!$A$6:$A$198=$H58)+('[2]HK 2024'!$A$6:$A$198=$I58)+('[2]HK 2024'!$A$6:$A$198=$J58)+('[2]HK 2024'!$A$6:$A$198=$K58)+('[2]HK 2024'!$A$6:$A$198=$L58)+('[2]HK 2024'!$A$6:$A$198=$M58)+('[2]HK 2024'!$A$6:$A$198=$N58),('[2]HK 2024'!$H$6:$H$198))</f>
        <v>304316.92</v>
      </c>
      <c r="R58" s="180">
        <f t="shared" si="9"/>
        <v>0</v>
      </c>
      <c r="S58" s="3"/>
      <c r="T58" s="3"/>
      <c r="U58" s="2"/>
      <c r="V58" s="2"/>
    </row>
    <row r="59" spans="9:22" ht="15.6">
      <c r="I59" s="197"/>
      <c r="J59" s="197"/>
      <c r="K59" s="197"/>
      <c r="L59" s="198"/>
      <c r="M59" s="198"/>
      <c r="N59" s="198">
        <v>672306</v>
      </c>
      <c r="O59" s="27" t="s">
        <v>151</v>
      </c>
      <c r="P59" s="42">
        <f>SUMPRODUCT(('[1]HK 2023'!$A$6:$A$205=$A59)+('[1]HK 2023'!$A$6:$A$205=$B59)+('[1]HK 2023'!$A$6:$A$205=$C59)+('[1]HK 2023'!$A$6:$A$205=$D59)+('[1]HK 2023'!$A$6:$A$205=$E59)+('[1]HK 2023'!$A$6:$A$205=$F59)+('[1]HK 2023'!$A$6:$A$205=$G59)+('[1]HK 2023'!$A$6:$A$205=$H59)+('[1]HK 2023'!$A$6:$A$205=$I59)+('[1]HK 2023'!$A$6:$A$205=$J59)+('[1]HK 2023'!$A$6:$A$205=$K59)+('[1]HK 2023'!$A$6:$A$205=$L59)+('[1]HK 2023'!$A$6:$A$205=$M59)+('[1]HK 2023'!$A$6:$A$205=$N59),('[1]HK 2023'!$H$6:$H$205))</f>
        <v>90000</v>
      </c>
      <c r="Q59" s="42">
        <f>SUMPRODUCT(('[2]HK 2024'!$A$6:$A$198=$A59)+('[2]HK 2024'!$A$6:$A$198=$B59)+('[2]HK 2024'!$A$6:$A$198=$C59)+('[2]HK 2024'!$A$6:$A$198=$D59)+('[2]HK 2024'!$A$6:$A$198=$E59)+('[2]HK 2024'!$A$6:$A$198=$F59)+('[2]HK 2024'!$A$6:$A$198=$G59)+('[2]HK 2024'!$A$6:$A$198=$H59)+('[2]HK 2024'!$A$6:$A$198=$I59)+('[2]HK 2024'!$A$6:$A$198=$J59)+('[2]HK 2024'!$A$6:$A$198=$K59)+('[2]HK 2024'!$A$6:$A$198=$L59)+('[2]HK 2024'!$A$6:$A$198=$M59)+('[2]HK 2024'!$A$6:$A$198=$N59),('[2]HK 2024'!$H$6:$H$198))</f>
        <v>292000</v>
      </c>
      <c r="R59" s="180">
        <f>IF(AND(P59=0,Q59=0),0,IF(OR(ISBLANK(P59),P59=0),1,IF(ISBLANK(Q59),-1,(Q59-P59)/P59)))</f>
        <v>2.2444444444444445</v>
      </c>
      <c r="S59" s="9"/>
      <c r="T59" s="9"/>
      <c r="U59" s="2"/>
      <c r="V59" s="2"/>
    </row>
    <row r="60" spans="9:22" ht="15.6">
      <c r="I60" s="197"/>
      <c r="J60" s="197"/>
      <c r="K60" s="197"/>
      <c r="L60" s="198"/>
      <c r="M60" s="198"/>
      <c r="N60" s="198">
        <v>672751</v>
      </c>
      <c r="O60" s="27" t="s">
        <v>138</v>
      </c>
      <c r="P60" s="42">
        <f>SUMPRODUCT(('[1]HK 2023'!$A$6:$A$205=$A60)+('[1]HK 2023'!$A$6:$A$205=$B60)+('[1]HK 2023'!$A$6:$A$205=$C60)+('[1]HK 2023'!$A$6:$A$205=$D60)+('[1]HK 2023'!$A$6:$A$205=$E60)+('[1]HK 2023'!$A$6:$A$205=$F60)+('[1]HK 2023'!$A$6:$A$205=$G60)+('[1]HK 2023'!$A$6:$A$205=$H60)+('[1]HK 2023'!$A$6:$A$205=$I60)+('[1]HK 2023'!$A$6:$A$205=$J60)+('[1]HK 2023'!$A$6:$A$205=$K60)+('[1]HK 2023'!$A$6:$A$205=$L60)+('[1]HK 2023'!$A$6:$A$205=$M60)+('[1]HK 2023'!$A$6:$A$205=$N60),('[1]HK 2023'!$H$6:$H$205))</f>
        <v>216697.19</v>
      </c>
      <c r="Q60" s="42">
        <f>SUMPRODUCT(('[2]HK 2024'!$A$6:$A$198=$A60)+('[2]HK 2024'!$A$6:$A$198=$B60)+('[2]HK 2024'!$A$6:$A$198=$C60)+('[2]HK 2024'!$A$6:$A$198=$D60)+('[2]HK 2024'!$A$6:$A$198=$E60)+('[2]HK 2024'!$A$6:$A$198=$F60)+('[2]HK 2024'!$A$6:$A$198=$G60)+('[2]HK 2024'!$A$6:$A$198=$H60)+('[2]HK 2024'!$A$6:$A$198=$I60)+('[2]HK 2024'!$A$6:$A$198=$J60)+('[2]HK 2024'!$A$6:$A$198=$K60)+('[2]HK 2024'!$A$6:$A$198=$L60)+('[2]HK 2024'!$A$6:$A$198=$M60)+('[2]HK 2024'!$A$6:$A$198=$N60),('[2]HK 2024'!$H$6:$H$198))</f>
        <v>216697.19</v>
      </c>
      <c r="R60" s="180">
        <f t="shared" si="9"/>
        <v>0</v>
      </c>
      <c r="S60" s="3"/>
      <c r="T60" s="3"/>
      <c r="U60" s="2"/>
      <c r="V60" s="2"/>
    </row>
    <row r="61" spans="9:22" ht="15.6">
      <c r="I61" s="197"/>
      <c r="J61" s="197"/>
      <c r="K61" s="197"/>
      <c r="L61" s="198"/>
      <c r="M61" s="198">
        <v>672755</v>
      </c>
      <c r="N61" s="198">
        <v>672756</v>
      </c>
      <c r="O61" s="27" t="s">
        <v>152</v>
      </c>
      <c r="P61" s="42">
        <f>SUMPRODUCT(('[1]HK 2023'!$A$6:$A$205=$A61)+('[1]HK 2023'!$A$6:$A$205=$B61)+('[1]HK 2023'!$A$6:$A$205=$C61)+('[1]HK 2023'!$A$6:$A$205=$D61)+('[1]HK 2023'!$A$6:$A$205=$E61)+('[1]HK 2023'!$A$6:$A$205=$F61)+('[1]HK 2023'!$A$6:$A$205=$G61)+('[1]HK 2023'!$A$6:$A$205=$H61)+('[1]HK 2023'!$A$6:$A$205=$I61)+('[1]HK 2023'!$A$6:$A$205=$J61)+('[1]HK 2023'!$A$6:$A$205=$K61)+('[1]HK 2023'!$A$6:$A$205=$L61)+('[1]HK 2023'!$A$6:$A$205=$M61)+('[1]HK 2023'!$A$6:$A$205=$N61),('[1]HK 2023'!$H$6:$H$205))</f>
        <v>174624</v>
      </c>
      <c r="Q61" s="42">
        <f>SUMPRODUCT(('[2]HK 2024'!$A$6:$A$198=$A61)+('[2]HK 2024'!$A$6:$A$198=$B61)+('[2]HK 2024'!$A$6:$A$198=$C61)+('[2]HK 2024'!$A$6:$A$198=$D61)+('[2]HK 2024'!$A$6:$A$198=$E61)+('[2]HK 2024'!$A$6:$A$198=$F61)+('[2]HK 2024'!$A$6:$A$198=$G61)+('[2]HK 2024'!$A$6:$A$198=$H61)+('[2]HK 2024'!$A$6:$A$198=$I61)+('[2]HK 2024'!$A$6:$A$198=$J61)+('[2]HK 2024'!$A$6:$A$198=$K61)+('[2]HK 2024'!$A$6:$A$198=$L61)+('[2]HK 2024'!$A$6:$A$198=$M61)+('[2]HK 2024'!$A$6:$A$198=$N61),('[2]HK 2024'!$H$6:$H$198))</f>
        <v>174624</v>
      </c>
      <c r="R61" s="180">
        <f t="shared" si="9"/>
        <v>0</v>
      </c>
      <c r="S61" s="3"/>
      <c r="T61" s="3"/>
      <c r="U61" s="2"/>
      <c r="V61" s="2"/>
    </row>
    <row r="62" spans="9:22" ht="15.6">
      <c r="I62" s="197"/>
      <c r="J62" s="197"/>
      <c r="K62" s="197"/>
      <c r="L62" s="198"/>
      <c r="M62" s="198"/>
      <c r="N62" s="198">
        <v>672505</v>
      </c>
      <c r="O62" s="17" t="s">
        <v>65</v>
      </c>
      <c r="P62" s="42">
        <f>SUMPRODUCT(('[1]HK 2023'!$A$6:$A$205=$A62)+('[1]HK 2023'!$A$6:$A$205=$B62)+('[1]HK 2023'!$A$6:$A$205=$C62)+('[1]HK 2023'!$A$6:$A$205=$D62)+('[1]HK 2023'!$A$6:$A$205=$E62)+('[1]HK 2023'!$A$6:$A$205=$F62)+('[1]HK 2023'!$A$6:$A$205=$G62)+('[1]HK 2023'!$A$6:$A$205=$H62)+('[1]HK 2023'!$A$6:$A$205=$I62)+('[1]HK 2023'!$A$6:$A$205=$J62)+('[1]HK 2023'!$A$6:$A$205=$K62)+('[1]HK 2023'!$A$6:$A$205=$L62)+('[1]HK 2023'!$A$6:$A$205=$M62)+('[1]HK 2023'!$A$6:$A$205=$N62),('[1]HK 2023'!$H$6:$H$205))</f>
        <v>98700</v>
      </c>
      <c r="Q62" s="42">
        <f>SUMPRODUCT(('[2]HK 2024'!$A$6:$A$198=$A62)+('[2]HK 2024'!$A$6:$A$198=$B62)+('[2]HK 2024'!$A$6:$A$198=$C62)+('[2]HK 2024'!$A$6:$A$198=$D62)+('[2]HK 2024'!$A$6:$A$198=$E62)+('[2]HK 2024'!$A$6:$A$198=$F62)+('[2]HK 2024'!$A$6:$A$198=$G62)+('[2]HK 2024'!$A$6:$A$198=$H62)+('[2]HK 2024'!$A$6:$A$198=$I62)+('[2]HK 2024'!$A$6:$A$198=$J62)+('[2]HK 2024'!$A$6:$A$198=$K62)+('[2]HK 2024'!$A$6:$A$198=$L62)+('[2]HK 2024'!$A$6:$A$198=$M62)+('[2]HK 2024'!$A$6:$A$198=$N62),('[2]HK 2024'!$H$6:$H$198))</f>
        <v>109500</v>
      </c>
      <c r="R62" s="180">
        <f>IF(AND(P62=0,Q62=0),0,IF(OR(ISBLANK(P62),P62=0),1,IF(ISBLANK(Q62),-1,(Q62-P62)/P62)))</f>
        <v>0.10942249240121581</v>
      </c>
      <c r="S62" s="9"/>
      <c r="T62" s="9"/>
      <c r="U62" s="2"/>
      <c r="V62" s="2"/>
    </row>
    <row r="63" spans="9:22" ht="15.6">
      <c r="I63" s="197"/>
      <c r="J63" s="197"/>
      <c r="K63" s="197"/>
      <c r="L63" s="198"/>
      <c r="M63" s="198"/>
      <c r="N63" s="198">
        <v>672502</v>
      </c>
      <c r="O63" s="17" t="s">
        <v>53</v>
      </c>
      <c r="P63" s="42">
        <f>SUMPRODUCT(('[1]HK 2023'!$A$6:$A$205=$A63)+('[1]HK 2023'!$A$6:$A$205=$B63)+('[1]HK 2023'!$A$6:$A$205=$C63)+('[1]HK 2023'!$A$6:$A$205=$D63)+('[1]HK 2023'!$A$6:$A$205=$E63)+('[1]HK 2023'!$A$6:$A$205=$F63)+('[1]HK 2023'!$A$6:$A$205=$G63)+('[1]HK 2023'!$A$6:$A$205=$H63)+('[1]HK 2023'!$A$6:$A$205=$I63)+('[1]HK 2023'!$A$6:$A$205=$J63)+('[1]HK 2023'!$A$6:$A$205=$K63)+('[1]HK 2023'!$A$6:$A$205=$L63)+('[1]HK 2023'!$A$6:$A$205=$M63)+('[1]HK 2023'!$A$6:$A$205=$N63),('[1]HK 2023'!$H$6:$H$205))</f>
        <v>82129.399999999994</v>
      </c>
      <c r="Q63" s="42">
        <f>SUMPRODUCT(('[2]HK 2024'!$A$6:$A$198=$A63)+('[2]HK 2024'!$A$6:$A$198=$B63)+('[2]HK 2024'!$A$6:$A$198=$C63)+('[2]HK 2024'!$A$6:$A$198=$D63)+('[2]HK 2024'!$A$6:$A$198=$E63)+('[2]HK 2024'!$A$6:$A$198=$F63)+('[2]HK 2024'!$A$6:$A$198=$G63)+('[2]HK 2024'!$A$6:$A$198=$H63)+('[2]HK 2024'!$A$6:$A$198=$I63)+('[2]HK 2024'!$A$6:$A$198=$J63)+('[2]HK 2024'!$A$6:$A$198=$K63)+('[2]HK 2024'!$A$6:$A$198=$L63)+('[2]HK 2024'!$A$6:$A$198=$M63)+('[2]HK 2024'!$A$6:$A$198=$N63),('[2]HK 2024'!$H$6:$H$198))</f>
        <v>80000</v>
      </c>
      <c r="R63" s="180">
        <f>IF(AND(P63=0,Q63=0),0,IF(OR(ISBLANK(P63),P63=0),1,IF(ISBLANK(Q63),-1,(Q63-P63)/P63)))</f>
        <v>-2.5927378015667888E-2</v>
      </c>
      <c r="S63" s="9"/>
      <c r="T63" s="9"/>
      <c r="U63" s="2"/>
      <c r="V63" s="2"/>
    </row>
    <row r="64" spans="9:22" ht="15.6">
      <c r="I64" s="197"/>
      <c r="J64" s="197"/>
      <c r="K64" s="197"/>
      <c r="L64" s="198"/>
      <c r="M64" s="198"/>
      <c r="N64" s="198">
        <v>672508</v>
      </c>
      <c r="O64" s="27" t="s">
        <v>167</v>
      </c>
      <c r="P64" s="42">
        <f>SUMPRODUCT(('[1]HK 2023'!$A$6:$A$205=$A64)+('[1]HK 2023'!$A$6:$A$205=$B64)+('[1]HK 2023'!$A$6:$A$205=$C64)+('[1]HK 2023'!$A$6:$A$205=$D64)+('[1]HK 2023'!$A$6:$A$205=$E64)+('[1]HK 2023'!$A$6:$A$205=$F64)+('[1]HK 2023'!$A$6:$A$205=$G64)+('[1]HK 2023'!$A$6:$A$205=$H64)+('[1]HK 2023'!$A$6:$A$205=$I64)+('[1]HK 2023'!$A$6:$A$205=$J64)+('[1]HK 2023'!$A$6:$A$205=$K64)+('[1]HK 2023'!$A$6:$A$205=$L64)+('[1]HK 2023'!$A$6:$A$205=$M64)+('[1]HK 2023'!$A$6:$A$205=$N64),('[1]HK 2023'!$H$6:$H$205))</f>
        <v>176980</v>
      </c>
      <c r="Q64" s="42">
        <f>SUMPRODUCT(('[2]HK 2024'!$A$6:$A$198=$A64)+('[2]HK 2024'!$A$6:$A$198=$B64)+('[2]HK 2024'!$A$6:$A$198=$C64)+('[2]HK 2024'!$A$6:$A$198=$D64)+('[2]HK 2024'!$A$6:$A$198=$E64)+('[2]HK 2024'!$A$6:$A$198=$F64)+('[2]HK 2024'!$A$6:$A$198=$G64)+('[2]HK 2024'!$A$6:$A$198=$H64)+('[2]HK 2024'!$A$6:$A$198=$I64)+('[2]HK 2024'!$A$6:$A$198=$J64)+('[2]HK 2024'!$A$6:$A$198=$K64)+('[2]HK 2024'!$A$6:$A$198=$L64)+('[2]HK 2024'!$A$6:$A$198=$M64)+('[2]HK 2024'!$A$6:$A$198=$N64),('[2]HK 2024'!$H$6:$H$198))</f>
        <v>0</v>
      </c>
      <c r="R64" s="180">
        <f>IF(AND(P64=0,Q64=0),0,IF(OR(ISBLANK(P64),P64=0),1,IF(ISBLANK(Q64),-1,(Q64-P64)/P64)))</f>
        <v>-1</v>
      </c>
      <c r="S64" s="3"/>
      <c r="T64" s="3"/>
      <c r="U64" s="2"/>
      <c r="V64" s="2"/>
    </row>
    <row r="65" spans="2:22" ht="15.6">
      <c r="I65" s="197"/>
      <c r="J65" s="197"/>
      <c r="K65" s="197"/>
      <c r="L65" s="198"/>
      <c r="M65" s="198"/>
      <c r="N65" s="198">
        <v>672307</v>
      </c>
      <c r="O65" s="27" t="s">
        <v>170</v>
      </c>
      <c r="P65" s="42">
        <f>SUMPRODUCT(('[1]HK 2023'!$A$6:$A$205=$A65)+('[1]HK 2023'!$A$6:$A$205=$B65)+('[1]HK 2023'!$A$6:$A$205=$C65)+('[1]HK 2023'!$A$6:$A$205=$D65)+('[1]HK 2023'!$A$6:$A$205=$E65)+('[1]HK 2023'!$A$6:$A$205=$F65)+('[1]HK 2023'!$A$6:$A$205=$G65)+('[1]HK 2023'!$A$6:$A$205=$H65)+('[1]HK 2023'!$A$6:$A$205=$I65)+('[1]HK 2023'!$A$6:$A$205=$J65)+('[1]HK 2023'!$A$6:$A$205=$K65)+('[1]HK 2023'!$A$6:$A$205=$L65)+('[1]HK 2023'!$A$6:$A$205=$M65)+('[1]HK 2023'!$A$6:$A$205=$N65),('[1]HK 2023'!$H$6:$H$205))</f>
        <v>154000</v>
      </c>
      <c r="Q65" s="42">
        <f>SUMPRODUCT(('[2]HK 2024'!$A$6:$A$198=$A65)+('[2]HK 2024'!$A$6:$A$198=$B65)+('[2]HK 2024'!$A$6:$A$198=$C65)+('[2]HK 2024'!$A$6:$A$198=$D65)+('[2]HK 2024'!$A$6:$A$198=$E65)+('[2]HK 2024'!$A$6:$A$198=$F65)+('[2]HK 2024'!$A$6:$A$198=$G65)+('[2]HK 2024'!$A$6:$A$198=$H65)+('[2]HK 2024'!$A$6:$A$198=$I65)+('[2]HK 2024'!$A$6:$A$198=$J65)+('[2]HK 2024'!$A$6:$A$198=$K65)+('[2]HK 2024'!$A$6:$A$198=$L65)+('[2]HK 2024'!$A$6:$A$198=$M65)+('[2]HK 2024'!$A$6:$A$198=$N65),('[2]HK 2024'!$H$6:$H$198))</f>
        <v>0</v>
      </c>
      <c r="R65" s="180">
        <f t="shared" si="9"/>
        <v>-1</v>
      </c>
      <c r="S65" s="3"/>
      <c r="T65" s="3"/>
      <c r="U65" s="2"/>
      <c r="V65" s="2"/>
    </row>
    <row r="66" spans="2:22" ht="15.6">
      <c r="I66" s="197"/>
      <c r="J66" s="197"/>
      <c r="K66" s="197"/>
      <c r="L66" s="198"/>
      <c r="M66" s="198"/>
      <c r="N66" s="198">
        <v>672305</v>
      </c>
      <c r="O66" s="27" t="s">
        <v>150</v>
      </c>
      <c r="P66" s="42">
        <f>SUMPRODUCT(('[1]HK 2023'!$A$6:$A$205=$A66)+('[1]HK 2023'!$A$6:$A$205=$B66)+('[1]HK 2023'!$A$6:$A$205=$C66)+('[1]HK 2023'!$A$6:$A$205=$D66)+('[1]HK 2023'!$A$6:$A$205=$E66)+('[1]HK 2023'!$A$6:$A$205=$F66)+('[1]HK 2023'!$A$6:$A$205=$G66)+('[1]HK 2023'!$A$6:$A$205=$H66)+('[1]HK 2023'!$A$6:$A$205=$I66)+('[1]HK 2023'!$A$6:$A$205=$J66)+('[1]HK 2023'!$A$6:$A$205=$K66)+('[1]HK 2023'!$A$6:$A$205=$L66)+('[1]HK 2023'!$A$6:$A$205=$M66)+('[1]HK 2023'!$A$6:$A$205=$N66),('[1]HK 2023'!$H$6:$H$205))</f>
        <v>122880</v>
      </c>
      <c r="Q66" s="42">
        <f>SUMPRODUCT(('[2]HK 2024'!$A$6:$A$198=$A66)+('[2]HK 2024'!$A$6:$A$198=$B66)+('[2]HK 2024'!$A$6:$A$198=$C66)+('[2]HK 2024'!$A$6:$A$198=$D66)+('[2]HK 2024'!$A$6:$A$198=$E66)+('[2]HK 2024'!$A$6:$A$198=$F66)+('[2]HK 2024'!$A$6:$A$198=$G66)+('[2]HK 2024'!$A$6:$A$198=$H66)+('[2]HK 2024'!$A$6:$A$198=$I66)+('[2]HK 2024'!$A$6:$A$198=$J66)+('[2]HK 2024'!$A$6:$A$198=$K66)+('[2]HK 2024'!$A$6:$A$198=$L66)+('[2]HK 2024'!$A$6:$A$198=$M66)+('[2]HK 2024'!$A$6:$A$198=$N66),('[2]HK 2024'!$H$6:$H$198))</f>
        <v>0</v>
      </c>
      <c r="R66" s="180">
        <f t="shared" si="9"/>
        <v>-1</v>
      </c>
      <c r="S66" s="9"/>
      <c r="T66" s="9"/>
      <c r="U66" s="2"/>
      <c r="V66" s="2"/>
    </row>
    <row r="67" spans="2:22" ht="15.6">
      <c r="I67" s="197"/>
      <c r="J67" s="197"/>
      <c r="K67" s="197"/>
      <c r="L67" s="198"/>
      <c r="M67" s="198">
        <v>672573</v>
      </c>
      <c r="N67" s="198">
        <v>672574</v>
      </c>
      <c r="O67" s="27" t="s">
        <v>77</v>
      </c>
      <c r="P67" s="42">
        <f>SUMPRODUCT(('[1]HK 2023'!$A$6:$A$205=$A67)+('[1]HK 2023'!$A$6:$A$205=$B67)+('[1]HK 2023'!$A$6:$A$205=$C67)+('[1]HK 2023'!$A$6:$A$205=$D67)+('[1]HK 2023'!$A$6:$A$205=$E67)+('[1]HK 2023'!$A$6:$A$205=$F67)+('[1]HK 2023'!$A$6:$A$205=$G67)+('[1]HK 2023'!$A$6:$A$205=$H67)+('[1]HK 2023'!$A$6:$A$205=$I67)+('[1]HK 2023'!$A$6:$A$205=$J67)+('[1]HK 2023'!$A$6:$A$205=$K67)+('[1]HK 2023'!$A$6:$A$205=$L67)+('[1]HK 2023'!$A$6:$A$205=$M67)+('[1]HK 2023'!$A$6:$A$205=$N67),('[1]HK 2023'!$H$6:$H$205))</f>
        <v>28253.85</v>
      </c>
      <c r="Q67" s="42">
        <f>SUMPRODUCT(('[2]HK 2024'!$A$6:$A$198=$A67)+('[2]HK 2024'!$A$6:$A$198=$B67)+('[2]HK 2024'!$A$6:$A$198=$C67)+('[2]HK 2024'!$A$6:$A$198=$D67)+('[2]HK 2024'!$A$6:$A$198=$E67)+('[2]HK 2024'!$A$6:$A$198=$F67)+('[2]HK 2024'!$A$6:$A$198=$G67)+('[2]HK 2024'!$A$6:$A$198=$H67)+('[2]HK 2024'!$A$6:$A$198=$I67)+('[2]HK 2024'!$A$6:$A$198=$J67)+('[2]HK 2024'!$A$6:$A$198=$K67)+('[2]HK 2024'!$A$6:$A$198=$L67)+('[2]HK 2024'!$A$6:$A$198=$M67)+('[2]HK 2024'!$A$6:$A$198=$N67),('[2]HK 2024'!$H$6:$H$198))</f>
        <v>0</v>
      </c>
      <c r="R67" s="180">
        <f t="shared" si="9"/>
        <v>-1</v>
      </c>
      <c r="S67" s="9"/>
      <c r="T67" s="9"/>
      <c r="U67" s="2"/>
      <c r="V67" s="2"/>
    </row>
    <row r="68" spans="2:22" ht="15.6" hidden="1" outlineLevel="1">
      <c r="I68" s="197"/>
      <c r="J68" s="197"/>
      <c r="K68" s="197"/>
      <c r="L68" s="198"/>
      <c r="M68" s="198">
        <v>672563</v>
      </c>
      <c r="N68" s="198">
        <v>672564</v>
      </c>
      <c r="O68" s="27" t="s">
        <v>168</v>
      </c>
      <c r="P68" s="42">
        <f>SUMPRODUCT(('[1]HK 2023'!$A$6:$A$205=$A68)+('[1]HK 2023'!$A$6:$A$205=$B68)+('[1]HK 2023'!$A$6:$A$205=$C68)+('[1]HK 2023'!$A$6:$A$205=$D68)+('[1]HK 2023'!$A$6:$A$205=$E68)+('[1]HK 2023'!$A$6:$A$205=$F68)+('[1]HK 2023'!$A$6:$A$205=$G68)+('[1]HK 2023'!$A$6:$A$205=$H68)+('[1]HK 2023'!$A$6:$A$205=$I68)+('[1]HK 2023'!$A$6:$A$205=$J68)+('[1]HK 2023'!$A$6:$A$205=$K68)+('[1]HK 2023'!$A$6:$A$205=$L68)+('[1]HK 2023'!$A$6:$A$205=$M68)+('[1]HK 2023'!$A$6:$A$205=$N68),('[1]HK 2023'!$H$6:$H$205))</f>
        <v>0</v>
      </c>
      <c r="Q68" s="42">
        <f>SUMPRODUCT(('[2]HK 2024'!$A$6:$A$198=$A68)+('[2]HK 2024'!$A$6:$A$198=$B68)+('[2]HK 2024'!$A$6:$A$198=$C68)+('[2]HK 2024'!$A$6:$A$198=$D68)+('[2]HK 2024'!$A$6:$A$198=$E68)+('[2]HK 2024'!$A$6:$A$198=$F68)+('[2]HK 2024'!$A$6:$A$198=$G68)+('[2]HK 2024'!$A$6:$A$198=$H68)+('[2]HK 2024'!$A$6:$A$198=$I68)+('[2]HK 2024'!$A$6:$A$198=$J68)+('[2]HK 2024'!$A$6:$A$198=$K68)+('[2]HK 2024'!$A$6:$A$198=$L68)+('[2]HK 2024'!$A$6:$A$198=$M68)+('[2]HK 2024'!$A$6:$A$198=$N68),('[2]HK 2024'!$H$6:$H$198))</f>
        <v>0</v>
      </c>
      <c r="R68" s="180">
        <f t="shared" si="9"/>
        <v>0</v>
      </c>
      <c r="S68" s="3"/>
      <c r="T68" s="3"/>
      <c r="U68" s="2"/>
      <c r="V68" s="2"/>
    </row>
    <row r="69" spans="2:22" ht="16.2" collapsed="1" thickBot="1">
      <c r="I69" s="197"/>
      <c r="J69" s="197"/>
      <c r="K69" s="197"/>
      <c r="L69" s="198"/>
      <c r="M69" s="198"/>
      <c r="N69" s="198"/>
      <c r="O69" s="22"/>
      <c r="P69" s="49"/>
      <c r="Q69" s="49"/>
      <c r="R69" s="172"/>
      <c r="S69" s="3"/>
      <c r="T69" s="3"/>
      <c r="U69" s="2"/>
      <c r="V69" s="2"/>
    </row>
    <row r="70" spans="2:22" ht="33.6" thickBot="1">
      <c r="I70" s="197"/>
      <c r="J70" s="197"/>
      <c r="K70" s="197"/>
      <c r="L70" s="198"/>
      <c r="M70" s="198"/>
      <c r="N70" s="198"/>
      <c r="O70" s="18"/>
      <c r="P70" s="15"/>
      <c r="Q70" s="15"/>
      <c r="R70" s="173"/>
      <c r="S70" s="4"/>
      <c r="U70" s="4"/>
      <c r="V70" s="2"/>
    </row>
    <row r="71" spans="2:22" ht="23.4">
      <c r="I71" s="197"/>
      <c r="J71" s="197"/>
      <c r="K71" s="197"/>
      <c r="L71" s="198"/>
      <c r="M71" s="198"/>
      <c r="N71" s="198"/>
      <c r="O71" s="68" t="s">
        <v>59</v>
      </c>
      <c r="P71" s="142">
        <f>SUM(P73,P93,P102,P104,P118,P120,P122,P142,P165,P177,P183,P190,P192,P194,P196,P198,P200,P202,P210,P215,P217,P219,P221,P225)</f>
        <v>46451740.160000004</v>
      </c>
      <c r="Q71" s="142">
        <f>SUM(Q73,Q93,Q102,Q104,Q118,Q120,Q122,Q142,Q165,Q177,Q183,Q190,Q192,Q194,Q196,Q198,Q200,Q202,Q210,Q215,Q217,Q219,Q221,Q225)</f>
        <v>48936944.329999998</v>
      </c>
      <c r="R71" s="167">
        <f>IF(AND(P71=0,Q71=0),0,IF(OR(ISBLANK(P71),P71=0),1,IF(ISBLANK(Q71),-1,(Q71-P71)/P71)))</f>
        <v>5.3500776535816953E-2</v>
      </c>
      <c r="S71" s="12"/>
      <c r="T71" s="12"/>
      <c r="U71" s="2"/>
      <c r="V71" s="2"/>
    </row>
    <row r="72" spans="2:22" ht="15.6">
      <c r="I72" s="197"/>
      <c r="J72" s="197"/>
      <c r="K72" s="197"/>
      <c r="L72" s="198"/>
      <c r="M72" s="198"/>
      <c r="N72" s="198"/>
      <c r="O72" s="16" t="s">
        <v>2</v>
      </c>
      <c r="P72" s="13"/>
      <c r="Q72" s="13"/>
      <c r="R72" s="184"/>
      <c r="S72" s="3"/>
      <c r="T72" s="3"/>
      <c r="U72" s="2"/>
      <c r="V72" s="2"/>
    </row>
    <row r="73" spans="2:22" ht="18">
      <c r="I73" s="197"/>
      <c r="J73" s="197"/>
      <c r="K73" s="197"/>
      <c r="L73" s="198"/>
      <c r="M73" s="198"/>
      <c r="N73" s="198"/>
      <c r="O73" s="33" t="s">
        <v>111</v>
      </c>
      <c r="P73" s="50">
        <f>SUM(P74:P92)</f>
        <v>3380825.2299999995</v>
      </c>
      <c r="Q73" s="50">
        <f>SUM(Q74:Q92)</f>
        <v>2921186.84</v>
      </c>
      <c r="R73" s="167">
        <f>IF(AND(P73=0,Q73=0),0,IF(OR(ISBLANK(P73),P73=0),1,IF(ISBLANK(Q73),-1,(Q73-P73)/P73)))</f>
        <v>-0.13595449593825934</v>
      </c>
      <c r="S73" s="9"/>
      <c r="T73" s="9"/>
      <c r="U73" s="2"/>
      <c r="V73" s="2"/>
    </row>
    <row r="74" spans="2:22" ht="15.75" customHeight="1">
      <c r="I74" s="197"/>
      <c r="J74" s="197"/>
      <c r="K74" s="197"/>
      <c r="L74" s="198"/>
      <c r="M74" s="198"/>
      <c r="N74" s="198"/>
      <c r="O74" s="17" t="s">
        <v>2</v>
      </c>
      <c r="P74" s="51"/>
      <c r="Q74" s="51"/>
      <c r="R74" s="168"/>
      <c r="S74" s="8"/>
      <c r="T74" s="8"/>
      <c r="U74" s="2"/>
      <c r="V74" s="2"/>
    </row>
    <row r="75" spans="2:22" ht="15.75" customHeight="1">
      <c r="H75" s="32">
        <v>501416</v>
      </c>
      <c r="I75" s="197">
        <v>501301</v>
      </c>
      <c r="J75" s="197">
        <v>501305</v>
      </c>
      <c r="K75" s="197">
        <v>501302</v>
      </c>
      <c r="L75" s="198">
        <v>501303</v>
      </c>
      <c r="M75" s="198">
        <v>501307</v>
      </c>
      <c r="N75" s="198">
        <v>501308</v>
      </c>
      <c r="O75" s="17" t="s">
        <v>11</v>
      </c>
      <c r="P75" s="42">
        <f>SUMPRODUCT(('[1]HK 2023'!$A$6:$A$205=$A75)+('[1]HK 2023'!$A$6:$A$205=$B75)+('[1]HK 2023'!$A$6:$A$205=$C75)+('[1]HK 2023'!$A$6:$A$205=$D75)+('[1]HK 2023'!$A$6:$A$205=$E75)+('[1]HK 2023'!$A$6:$A$205=$F75)+('[1]HK 2023'!$A$6:$A$205=$G75)+('[1]HK 2023'!$A$6:$A$205=$H75)+('[1]HK 2023'!$A$6:$A$205=$I75)+('[1]HK 2023'!$A$6:$A$205=$J75)+('[1]HK 2023'!$A$6:$A$205=$K75)+('[1]HK 2023'!$A$6:$A$205=$L75)+('[1]HK 2023'!$A$6:$A$205=$M75)+('[1]HK 2023'!$A$6:$A$205=$N75),('[1]HK 2023'!$H$6:$H$205))</f>
        <v>1532402.9100000001</v>
      </c>
      <c r="Q75" s="42">
        <f>SUMPRODUCT(('[2]HK 2024'!$A$6:$A$198=$A75)+('[2]HK 2024'!$A$6:$A$198=$B75)+('[2]HK 2024'!$A$6:$A$198=$C75)+('[2]HK 2024'!$A$6:$A$198=$D75)+('[2]HK 2024'!$A$6:$A$198=$E75)+('[2]HK 2024'!$A$6:$A$198=$F75)+('[2]HK 2024'!$A$6:$A$198=$G75)+('[2]HK 2024'!$A$6:$A$198=$H75)+('[2]HK 2024'!$A$6:$A$198=$I75)+('[2]HK 2024'!$A$6:$A$198=$J75)+('[2]HK 2024'!$A$6:$A$198=$K75)+('[2]HK 2024'!$A$6:$A$198=$L75)+('[2]HK 2024'!$A$6:$A$198=$M75)+('[2]HK 2024'!$A$6:$A$198=$N75),('[2]HK 2024'!$H$6:$H$198))</f>
        <v>1407022.49</v>
      </c>
      <c r="R75" s="180">
        <f t="shared" ref="R75:R91" si="10">IF(AND(P75=0,Q75=0),0,IF(OR(ISBLANK(P75),P75=0),1,IF(ISBLANK(Q75),-1,(Q75-P75)/P75)))</f>
        <v>-8.1819487017288514E-2</v>
      </c>
      <c r="S75" s="8"/>
      <c r="T75" s="8"/>
      <c r="U75" s="2"/>
      <c r="V75" s="2"/>
    </row>
    <row r="76" spans="2:22" ht="15.6">
      <c r="B76" s="32"/>
      <c r="C76" s="32"/>
      <c r="G76" s="197"/>
      <c r="H76" s="197"/>
      <c r="I76" s="197"/>
      <c r="J76" s="197"/>
      <c r="K76" s="197"/>
      <c r="L76" s="198"/>
      <c r="M76" s="198"/>
      <c r="N76" s="198">
        <v>501360</v>
      </c>
      <c r="O76" s="17" t="s">
        <v>12</v>
      </c>
      <c r="P76" s="42">
        <f>SUMPRODUCT(('[1]HK 2023'!$A$6:$A$205=$A76)+('[1]HK 2023'!$A$6:$A$205=$B76)+('[1]HK 2023'!$A$6:$A$205=$C76)+('[1]HK 2023'!$A$6:$A$205=$D76)+('[1]HK 2023'!$A$6:$A$205=$E76)+('[1]HK 2023'!$A$6:$A$205=$F76)+('[1]HK 2023'!$A$6:$A$205=$G76)+('[1]HK 2023'!$A$6:$A$205=$H76)+('[1]HK 2023'!$A$6:$A$205=$I76)+('[1]HK 2023'!$A$6:$A$205=$J76)+('[1]HK 2023'!$A$6:$A$205=$K76)+('[1]HK 2023'!$A$6:$A$205=$L76)+('[1]HK 2023'!$A$6:$A$205=$M76)+('[1]HK 2023'!$A$6:$A$205=$N76),('[1]HK 2023'!$H$6:$H$205))</f>
        <v>307369.76</v>
      </c>
      <c r="Q76" s="42">
        <f>SUMPRODUCT(('[2]HK 2024'!$A$6:$A$198=$A76)+('[2]HK 2024'!$A$6:$A$198=$B76)+('[2]HK 2024'!$A$6:$A$198=$C76)+('[2]HK 2024'!$A$6:$A$198=$D76)+('[2]HK 2024'!$A$6:$A$198=$E76)+('[2]HK 2024'!$A$6:$A$198=$F76)+('[2]HK 2024'!$A$6:$A$198=$G76)+('[2]HK 2024'!$A$6:$A$198=$H76)+('[2]HK 2024'!$A$6:$A$198=$I76)+('[2]HK 2024'!$A$6:$A$198=$J76)+('[2]HK 2024'!$A$6:$A$198=$K76)+('[2]HK 2024'!$A$6:$A$198=$L76)+('[2]HK 2024'!$A$6:$A$198=$M76)+('[2]HK 2024'!$A$6:$A$198=$N76),('[2]HK 2024'!$H$6:$H$198))</f>
        <v>220531.52</v>
      </c>
      <c r="R76" s="180">
        <f>IF(AND(P76=0,Q76=0),0,IF(OR(ISBLANK(P76),P76=0),1,IF(ISBLANK(Q76),-1,(Q76-P76)/P76)))</f>
        <v>-0.28252044052739611</v>
      </c>
      <c r="S76" s="9"/>
      <c r="T76" s="9"/>
      <c r="U76" s="2"/>
      <c r="V76" s="2"/>
    </row>
    <row r="77" spans="2:22" ht="15.75" customHeight="1">
      <c r="E77" s="198">
        <v>501627</v>
      </c>
      <c r="F77" s="198">
        <v>501420</v>
      </c>
      <c r="G77" s="197">
        <v>501421</v>
      </c>
      <c r="H77" s="197">
        <v>501422</v>
      </c>
      <c r="I77" s="197">
        <v>501423</v>
      </c>
      <c r="J77" s="197">
        <v>501424</v>
      </c>
      <c r="K77" s="197">
        <v>501425</v>
      </c>
      <c r="L77" s="197">
        <v>501426</v>
      </c>
      <c r="M77" s="197">
        <v>501427</v>
      </c>
      <c r="N77" s="197">
        <v>501428</v>
      </c>
      <c r="O77" s="27" t="s">
        <v>171</v>
      </c>
      <c r="P77" s="42">
        <f>SUMPRODUCT(('[1]HK 2023'!$A$6:$A$205=$A77)+('[1]HK 2023'!$A$6:$A$205=$B77)+('[1]HK 2023'!$A$6:$A$205=$C77)+('[1]HK 2023'!$A$6:$A$205=$D77)+('[1]HK 2023'!$A$6:$A$205=$E77)+('[1]HK 2023'!$A$6:$A$205=$F77)+('[1]HK 2023'!$A$6:$A$205=$G77)+('[1]HK 2023'!$A$6:$A$205=$H77)+('[1]HK 2023'!$A$6:$A$205=$I77)+('[1]HK 2023'!$A$6:$A$205=$J77)+('[1]HK 2023'!$A$6:$A$205=$K77)+('[1]HK 2023'!$A$6:$A$205=$L77)+('[1]HK 2023'!$A$6:$A$205=$M77)+('[1]HK 2023'!$A$6:$A$205=$N77),('[1]HK 2023'!$H$6:$H$205))</f>
        <v>426324.96</v>
      </c>
      <c r="Q77" s="42">
        <f>SUMPRODUCT(('[2]HK 2024'!$A$6:$A$198=$A77)+('[2]HK 2024'!$A$6:$A$198=$B77)+('[2]HK 2024'!$A$6:$A$198=$C77)+('[2]HK 2024'!$A$6:$A$198=$D77)+('[2]HK 2024'!$A$6:$A$198=$E77)+('[2]HK 2024'!$A$6:$A$198=$F77)+('[2]HK 2024'!$A$6:$A$198=$G77)+('[2]HK 2024'!$A$6:$A$198=$H77)+('[2]HK 2024'!$A$6:$A$198=$I77)+('[2]HK 2024'!$A$6:$A$198=$J77)+('[2]HK 2024'!$A$6:$A$198=$K77)+('[2]HK 2024'!$A$6:$A$198=$L77)+('[2]HK 2024'!$A$6:$A$198=$M77)+('[2]HK 2024'!$A$6:$A$198=$N77),('[2]HK 2024'!$H$6:$H$198))</f>
        <v>219630.86</v>
      </c>
      <c r="R77" s="180">
        <f t="shared" si="10"/>
        <v>-0.48482758316566787</v>
      </c>
      <c r="S77" s="8"/>
      <c r="T77" s="8"/>
      <c r="U77" s="2"/>
      <c r="V77" s="2"/>
    </row>
    <row r="78" spans="2:22" ht="15.6">
      <c r="I78" s="197"/>
      <c r="J78" s="197"/>
      <c r="K78" s="197"/>
      <c r="L78" s="198">
        <v>501333</v>
      </c>
      <c r="M78" s="198">
        <v>501353</v>
      </c>
      <c r="N78" s="198">
        <v>501354</v>
      </c>
      <c r="O78" s="27" t="s">
        <v>80</v>
      </c>
      <c r="P78" s="42">
        <f>SUMPRODUCT(('[1]HK 2023'!$A$6:$A$205=$A78)+('[1]HK 2023'!$A$6:$A$205=$B78)+('[1]HK 2023'!$A$6:$A$205=$C78)+('[1]HK 2023'!$A$6:$A$205=$D78)+('[1]HK 2023'!$A$6:$A$205=$E78)+('[1]HK 2023'!$A$6:$A$205=$F78)+('[1]HK 2023'!$A$6:$A$205=$G78)+('[1]HK 2023'!$A$6:$A$205=$H78)+('[1]HK 2023'!$A$6:$A$205=$I78)+('[1]HK 2023'!$A$6:$A$205=$J78)+('[1]HK 2023'!$A$6:$A$205=$K78)+('[1]HK 2023'!$A$6:$A$205=$L78)+('[1]HK 2023'!$A$6:$A$205=$M78)+('[1]HK 2023'!$A$6:$A$205=$N78),('[1]HK 2023'!$H$6:$H$205))</f>
        <v>149128.79999999999</v>
      </c>
      <c r="Q78" s="42">
        <f>SUMPRODUCT(('[2]HK 2024'!$A$6:$A$198=$A78)+('[2]HK 2024'!$A$6:$A$198=$B78)+('[2]HK 2024'!$A$6:$A$198=$C78)+('[2]HK 2024'!$A$6:$A$198=$D78)+('[2]HK 2024'!$A$6:$A$198=$E78)+('[2]HK 2024'!$A$6:$A$198=$F78)+('[2]HK 2024'!$A$6:$A$198=$G78)+('[2]HK 2024'!$A$6:$A$198=$H78)+('[2]HK 2024'!$A$6:$A$198=$I78)+('[2]HK 2024'!$A$6:$A$198=$J78)+('[2]HK 2024'!$A$6:$A$198=$K78)+('[2]HK 2024'!$A$6:$A$198=$L78)+('[2]HK 2024'!$A$6:$A$198=$M78)+('[2]HK 2024'!$A$6:$A$198=$N78),('[2]HK 2024'!$H$6:$H$198))</f>
        <v>181929.79</v>
      </c>
      <c r="R78" s="180">
        <f>IF(AND(P78=0,Q78=0),0,IF(OR(ISBLANK(P78),P78=0),1,IF(ISBLANK(Q78),-1,(Q78-P78)/P78)))</f>
        <v>0.21995074056788511</v>
      </c>
      <c r="S78" s="3"/>
      <c r="T78" s="3"/>
      <c r="U78" s="2"/>
      <c r="V78" s="2"/>
    </row>
    <row r="79" spans="2:22" ht="15.6">
      <c r="I79" s="197"/>
      <c r="J79" s="197"/>
      <c r="K79" s="197"/>
      <c r="L79" s="198"/>
      <c r="M79" s="198">
        <v>501431</v>
      </c>
      <c r="N79" s="198">
        <v>501432</v>
      </c>
      <c r="O79" s="17" t="s">
        <v>14</v>
      </c>
      <c r="P79" s="42">
        <f>SUMPRODUCT(('[1]HK 2023'!$A$6:$A$205=$A79)+('[1]HK 2023'!$A$6:$A$205=$B79)+('[1]HK 2023'!$A$6:$A$205=$C79)+('[1]HK 2023'!$A$6:$A$205=$D79)+('[1]HK 2023'!$A$6:$A$205=$E79)+('[1]HK 2023'!$A$6:$A$205=$F79)+('[1]HK 2023'!$A$6:$A$205=$G79)+('[1]HK 2023'!$A$6:$A$205=$H79)+('[1]HK 2023'!$A$6:$A$205=$I79)+('[1]HK 2023'!$A$6:$A$205=$J79)+('[1]HK 2023'!$A$6:$A$205=$K79)+('[1]HK 2023'!$A$6:$A$205=$L79)+('[1]HK 2023'!$A$6:$A$205=$M79)+('[1]HK 2023'!$A$6:$A$205=$N79),('[1]HK 2023'!$H$6:$H$205))</f>
        <v>149795.98000000001</v>
      </c>
      <c r="Q79" s="42">
        <f>SUMPRODUCT(('[2]HK 2024'!$A$6:$A$198=$A79)+('[2]HK 2024'!$A$6:$A$198=$B79)+('[2]HK 2024'!$A$6:$A$198=$C79)+('[2]HK 2024'!$A$6:$A$198=$D79)+('[2]HK 2024'!$A$6:$A$198=$E79)+('[2]HK 2024'!$A$6:$A$198=$F79)+('[2]HK 2024'!$A$6:$A$198=$G79)+('[2]HK 2024'!$A$6:$A$198=$H79)+('[2]HK 2024'!$A$6:$A$198=$I79)+('[2]HK 2024'!$A$6:$A$198=$J79)+('[2]HK 2024'!$A$6:$A$198=$K79)+('[2]HK 2024'!$A$6:$A$198=$L79)+('[2]HK 2024'!$A$6:$A$198=$M79)+('[2]HK 2024'!$A$6:$A$198=$N79),('[2]HK 2024'!$H$6:$H$198))</f>
        <v>155065.51</v>
      </c>
      <c r="R79" s="180">
        <f>IF(AND(P79=0,Q79=0),0,IF(OR(ISBLANK(P79),P79=0),1,IF(ISBLANK(Q79),-1,(Q79-P79)/P79)))</f>
        <v>3.5178046834100613E-2</v>
      </c>
      <c r="S79" s="9"/>
      <c r="T79" s="9"/>
      <c r="U79" s="2"/>
      <c r="V79" s="2"/>
    </row>
    <row r="80" spans="2:22" ht="15.6">
      <c r="B80" s="28">
        <v>501740</v>
      </c>
      <c r="C80" s="28">
        <v>501741</v>
      </c>
      <c r="D80" s="32">
        <v>501742</v>
      </c>
      <c r="E80" s="32">
        <v>501743</v>
      </c>
      <c r="F80" s="32">
        <v>501744</v>
      </c>
      <c r="G80" s="32">
        <v>501745</v>
      </c>
      <c r="H80" s="32">
        <v>501746</v>
      </c>
      <c r="I80" s="197">
        <v>501747</v>
      </c>
      <c r="J80" s="197">
        <v>501748</v>
      </c>
      <c r="K80" s="197">
        <v>501749</v>
      </c>
      <c r="L80" s="197">
        <v>501750</v>
      </c>
      <c r="M80" s="197">
        <v>501751</v>
      </c>
      <c r="N80" s="197">
        <v>501752</v>
      </c>
      <c r="O80" s="27" t="s">
        <v>82</v>
      </c>
      <c r="P80" s="42">
        <f>SUMPRODUCT(('[1]HK 2023'!$A$6:$A$205=$A80)+('[1]HK 2023'!$A$6:$A$205=$B80)+('[1]HK 2023'!$A$6:$A$205=$C80)+('[1]HK 2023'!$A$6:$A$205=$N80)+('[1]HK 2023'!$A$6:$A$205=$D80)+('[1]HK 2023'!$A$6:$A$205=$E80)+('[1]HK 2023'!$A$6:$A$205=$F80)+('[1]HK 2023'!$A$6:$A$205=$G80)+('[1]HK 2023'!$A$6:$A$205=$H80)+('[1]HK 2023'!$A$6:$A$205=$I80)+('[1]HK 2023'!$A$6:$A$205=$J80)+('[1]HK 2023'!$A$6:$A$205=$K80)+('[1]HK 2023'!$A$6:$A$205=$L80)+('[1]HK 2023'!$A$6:$A$205=$M80),('[1]HK 2023'!$H$6:$H$205))</f>
        <v>167878.91999999998</v>
      </c>
      <c r="Q80" s="42">
        <f>SUMPRODUCT(('[2]HK 2024'!$A$6:$A$198=$A80)+('[2]HK 2024'!$A$6:$A$198=$B80)+('[2]HK 2024'!$A$6:$A$198=$C80)+('[2]HK 2024'!$A$6:$A$198=$N80)+('[2]HK 2024'!$A$6:$A$198=$D80)+('[2]HK 2024'!$A$6:$A$198=$E80)+('[2]HK 2024'!$A$6:$A$198=$F80)+('[2]HK 2024'!$A$6:$A$198=$G80)+('[2]HK 2024'!$A$6:$A$198=$H80)+('[2]HK 2024'!$A$6:$A$198=$I80)+('[2]HK 2024'!$A$6:$A$198=$J80)+('[2]HK 2024'!$A$6:$A$198=$K80)+('[2]HK 2024'!$A$6:$A$198=$L80)+('[2]HK 2024'!$A$6:$A$198=$M80),('[2]HK 2024'!$H$6:$H$198))</f>
        <v>105900.81999999999</v>
      </c>
      <c r="R80" s="180">
        <f t="shared" si="10"/>
        <v>-0.36918333761022526</v>
      </c>
      <c r="S80" s="3"/>
      <c r="T80" s="3"/>
      <c r="U80" s="2"/>
      <c r="V80" s="2"/>
    </row>
    <row r="81" spans="5:22" ht="15.6">
      <c r="I81" s="197"/>
      <c r="J81" s="197"/>
      <c r="K81" s="197">
        <v>501311</v>
      </c>
      <c r="L81" s="197">
        <v>501312</v>
      </c>
      <c r="M81" s="197">
        <v>501313</v>
      </c>
      <c r="N81" s="197">
        <v>501315</v>
      </c>
      <c r="O81" s="27" t="s">
        <v>78</v>
      </c>
      <c r="P81" s="42">
        <f>SUMPRODUCT(('[1]HK 2023'!$A$6:$A$205=$A81)+('[1]HK 2023'!$A$6:$A$205=$B81)+('[1]HK 2023'!$A$6:$A$205=$C81)+('[1]HK 2023'!$A$6:$A$205=$D81)+('[1]HK 2023'!$A$6:$A$205=$E81)+('[1]HK 2023'!$A$6:$A$205=$F81)+('[1]HK 2023'!$A$6:$A$205=$G81)+('[1]HK 2023'!$A$6:$A$205=$H81)+('[1]HK 2023'!$A$6:$A$205=$I81)+('[1]HK 2023'!$A$6:$A$205=$J81)+('[1]HK 2023'!$A$6:$A$205=$K81)+('[1]HK 2023'!$A$6:$A$205=$L81)+('[1]HK 2023'!$A$6:$A$205=$M81)+('[1]HK 2023'!$A$6:$A$205=$N81),('[1]HK 2023'!$H$6:$H$205))</f>
        <v>109584.9</v>
      </c>
      <c r="Q81" s="42">
        <f>SUMPRODUCT(('[2]HK 2024'!$A$6:$A$198=$A81)+('[2]HK 2024'!$A$6:$A$198=$B81)+('[2]HK 2024'!$A$6:$A$198=$C81)+('[2]HK 2024'!$A$6:$A$198=$D81)+('[2]HK 2024'!$A$6:$A$198=$E81)+('[2]HK 2024'!$A$6:$A$198=$F81)+('[2]HK 2024'!$A$6:$A$198=$G81)+('[2]HK 2024'!$A$6:$A$198=$H81)+('[2]HK 2024'!$A$6:$A$198=$I81)+('[2]HK 2024'!$A$6:$A$198=$J81)+('[2]HK 2024'!$A$6:$A$198=$K81)+('[2]HK 2024'!$A$6:$A$198=$L81)+('[2]HK 2024'!$A$6:$A$198=$M81)+('[2]HK 2024'!$A$6:$A$198=$N81),('[2]HK 2024'!$H$6:$H$198))</f>
        <v>131700.28</v>
      </c>
      <c r="R81" s="180">
        <f t="shared" si="10"/>
        <v>0.20181046841307521</v>
      </c>
      <c r="S81" s="9"/>
      <c r="T81" s="9"/>
      <c r="U81" s="2"/>
      <c r="V81" s="2"/>
    </row>
    <row r="82" spans="5:22" ht="15.6">
      <c r="H82" s="32">
        <v>501819</v>
      </c>
      <c r="I82" s="197">
        <v>501815</v>
      </c>
      <c r="J82" s="197">
        <v>501816</v>
      </c>
      <c r="K82" s="197">
        <v>501331</v>
      </c>
      <c r="L82" s="198">
        <v>501820</v>
      </c>
      <c r="M82" s="198">
        <v>501351</v>
      </c>
      <c r="N82" s="198">
        <v>501352</v>
      </c>
      <c r="O82" s="27" t="s">
        <v>79</v>
      </c>
      <c r="P82" s="42">
        <f>SUMPRODUCT(('[1]HK 2023'!$A$6:$A$205=$A82)+('[1]HK 2023'!$A$6:$A$205=$B82)+('[1]HK 2023'!$A$6:$A$205=$C82)+('[1]HK 2023'!$A$6:$A$205=$D82)+('[1]HK 2023'!$A$6:$A$205=$E82)+('[1]HK 2023'!$A$6:$A$205=$F82)+('[1]HK 2023'!$A$6:$A$205=$G82)+('[1]HK 2023'!$A$6:$A$205=$H82)+('[1]HK 2023'!$A$6:$A$205=$I82)+('[1]HK 2023'!$A$6:$A$205=$J82)+('[1]HK 2023'!$A$6:$A$205=$K82)+('[1]HK 2023'!$A$6:$A$205=$L82)+('[1]HK 2023'!$A$6:$A$205=$M82)+('[1]HK 2023'!$A$6:$A$205=$N82),('[1]HK 2023'!$H$6:$H$205))</f>
        <v>58717.31</v>
      </c>
      <c r="Q82" s="42">
        <f>SUMPRODUCT(('[2]HK 2024'!$A$6:$A$198=$A82)+('[2]HK 2024'!$A$6:$A$198=$B82)+('[2]HK 2024'!$A$6:$A$198=$C82)+('[2]HK 2024'!$A$6:$A$198=$D82)+('[2]HK 2024'!$A$6:$A$198=$E82)+('[2]HK 2024'!$A$6:$A$198=$F82)+('[2]HK 2024'!$A$6:$A$198=$G82)+('[2]HK 2024'!$A$6:$A$198=$H82)+('[2]HK 2024'!$A$6:$A$198=$I82)+('[2]HK 2024'!$A$6:$A$198=$J82)+('[2]HK 2024'!$A$6:$A$198=$K82)+('[2]HK 2024'!$A$6:$A$198=$L82)+('[2]HK 2024'!$A$6:$A$198=$M82)+('[2]HK 2024'!$A$6:$A$198=$N82),('[2]HK 2024'!$H$6:$H$198))</f>
        <v>106509.98</v>
      </c>
      <c r="R82" s="180">
        <f>IF(AND(P82=0,Q82=0),0,IF(OR(ISBLANK(P82),P82=0),1,IF(ISBLANK(Q82),-1,(Q82-P82)/P82)))</f>
        <v>0.81394515518507238</v>
      </c>
      <c r="S82" s="9"/>
      <c r="T82" s="9"/>
      <c r="U82" s="2"/>
      <c r="V82" s="2"/>
    </row>
    <row r="83" spans="5:22" ht="15.6">
      <c r="H83" s="32">
        <v>501626</v>
      </c>
      <c r="I83" s="197">
        <v>501150</v>
      </c>
      <c r="J83" s="197">
        <v>501631</v>
      </c>
      <c r="K83" s="197">
        <v>501446</v>
      </c>
      <c r="L83" s="198">
        <v>501510</v>
      </c>
      <c r="M83" s="198">
        <v>501810</v>
      </c>
      <c r="N83" s="198">
        <v>501405</v>
      </c>
      <c r="O83" s="27" t="s">
        <v>84</v>
      </c>
      <c r="P83" s="42">
        <f>SUMPRODUCT(('[1]HK 2023'!$A$6:$A$205=$A83)+('[1]HK 2023'!$A$6:$A$205=$B83)+('[1]HK 2023'!$A$6:$A$205=$C83)+('[1]HK 2023'!$A$6:$A$205=$D83)+('[1]HK 2023'!$A$6:$A$205=$E83)+('[1]HK 2023'!$A$6:$A$205=$F83)+('[1]HK 2023'!$A$6:$A$205=$G83)+('[1]HK 2023'!$A$6:$A$205=$H83)+('[1]HK 2023'!$A$6:$A$205=$I83)+('[1]HK 2023'!$A$6:$A$205=$J83)+('[1]HK 2023'!$A$6:$A$205=$K83)+('[1]HK 2023'!$A$6:$A$205=$L83)+('[1]HK 2023'!$A$6:$A$205=$M83)+('[1]HK 2023'!$A$6:$A$205=$N83),('[1]HK 2023'!$H$6:$H$205))</f>
        <v>74957.05</v>
      </c>
      <c r="Q83" s="42">
        <f>SUMPRODUCT(('[2]HK 2024'!$A$6:$A$198=$A83)+('[2]HK 2024'!$A$6:$A$198=$B83)+('[2]HK 2024'!$A$6:$A$198=$C83)+('[2]HK 2024'!$A$6:$A$198=$D83)+('[2]HK 2024'!$A$6:$A$198=$E83)+('[2]HK 2024'!$A$6:$A$198=$F83)+('[2]HK 2024'!$A$6:$A$198=$G83)+('[2]HK 2024'!$A$6:$A$198=$H83)+('[2]HK 2024'!$A$6:$A$198=$I83)+('[2]HK 2024'!$A$6:$A$198=$J83)+('[2]HK 2024'!$A$6:$A$198=$K83)+('[2]HK 2024'!$A$6:$A$198=$L83)+('[2]HK 2024'!$A$6:$A$198=$M83)+('[2]HK 2024'!$A$6:$A$198=$N83),('[2]HK 2024'!$H$6:$H$198))</f>
        <v>56552.520000000004</v>
      </c>
      <c r="R83" s="180">
        <f t="shared" si="10"/>
        <v>-0.24553434266690055</v>
      </c>
      <c r="S83" s="9"/>
      <c r="T83" s="9"/>
      <c r="U83" s="2"/>
      <c r="V83" s="2"/>
    </row>
    <row r="84" spans="5:22" ht="15.6">
      <c r="E84" s="32">
        <v>501611</v>
      </c>
      <c r="F84" s="32">
        <v>501612</v>
      </c>
      <c r="G84" s="32">
        <v>501613</v>
      </c>
      <c r="H84" s="32">
        <v>501614</v>
      </c>
      <c r="I84" s="197">
        <v>501615</v>
      </c>
      <c r="J84" s="197">
        <v>501616</v>
      </c>
      <c r="K84" s="197">
        <v>501617</v>
      </c>
      <c r="L84" s="197">
        <v>501618</v>
      </c>
      <c r="M84" s="197">
        <v>501619</v>
      </c>
      <c r="N84" s="198">
        <v>501628</v>
      </c>
      <c r="O84" s="27" t="s">
        <v>172</v>
      </c>
      <c r="P84" s="42">
        <f>SUMPRODUCT(('[1]HK 2023'!$A$6:$A$205=$A84)+('[1]HK 2023'!$A$6:$A$205=$B84)+('[1]HK 2023'!$A$6:$A$205=$C84)+('[1]HK 2023'!$A$6:$A$205=$D84)+('[1]HK 2023'!$A$6:$A$205=$E84)+('[1]HK 2023'!$A$6:$A$205=$F84)+('[1]HK 2023'!$A$6:$A$205=$G84)+('[1]HK 2023'!$A$6:$A$205=$H84)+('[1]HK 2023'!$A$6:$A$205=$I84)+('[1]HK 2023'!$A$6:$A$205=$J84)+('[1]HK 2023'!$A$6:$A$205=$K84)+('[1]HK 2023'!$A$6:$A$205=$L84)+('[1]HK 2023'!$A$6:$A$205=$M84)+('[1]HK 2023'!$A$6:$A$205=$N84),('[1]HK 2023'!$H$6:$H$205))</f>
        <v>59700.44</v>
      </c>
      <c r="Q84" s="42">
        <f>SUMPRODUCT(('[2]HK 2024'!$A$6:$A$198=$A84)+('[2]HK 2024'!$A$6:$A$198=$B84)+('[2]HK 2024'!$A$6:$A$198=$C84)+('[2]HK 2024'!$A$6:$A$198=$D84)+('[2]HK 2024'!$A$6:$A$198=$E84)+('[2]HK 2024'!$A$6:$A$198=$F84)+('[2]HK 2024'!$A$6:$A$198=$G84)+('[2]HK 2024'!$A$6:$A$198=$H84)+('[2]HK 2024'!$A$6:$A$198=$I84)+('[2]HK 2024'!$A$6:$A$198=$J84)+('[2]HK 2024'!$A$6:$A$198=$K84)+('[2]HK 2024'!$A$6:$A$198=$L84)+('[2]HK 2024'!$A$6:$A$198=$M84)+('[2]HK 2024'!$A$6:$A$198=$N84),('[2]HK 2024'!$H$6:$H$198))</f>
        <v>50199.8</v>
      </c>
      <c r="R84" s="180">
        <f t="shared" si="10"/>
        <v>-0.15913852561220654</v>
      </c>
      <c r="S84" s="3"/>
      <c r="T84" s="3"/>
      <c r="U84" s="2"/>
      <c r="V84" s="2"/>
    </row>
    <row r="85" spans="5:22" ht="15.6">
      <c r="I85" s="197"/>
      <c r="J85" s="197"/>
      <c r="K85" s="197"/>
      <c r="L85" s="198"/>
      <c r="M85" s="198">
        <v>501412</v>
      </c>
      <c r="N85" s="198">
        <v>501411</v>
      </c>
      <c r="O85" s="27" t="s">
        <v>83</v>
      </c>
      <c r="P85" s="42">
        <f>SUMPRODUCT(('[1]HK 2023'!$A$6:$A$205=$A85)+('[1]HK 2023'!$A$6:$A$205=$B85)+('[1]HK 2023'!$A$6:$A$205=$C85)+('[1]HK 2023'!$A$6:$A$205=$D85)+('[1]HK 2023'!$A$6:$A$205=$E85)+('[1]HK 2023'!$A$6:$A$205=$F85)+('[1]HK 2023'!$A$6:$A$205=$G85)+('[1]HK 2023'!$A$6:$A$205=$H85)+('[1]HK 2023'!$A$6:$A$205=$I85)+('[1]HK 2023'!$A$6:$A$205=$J85)+('[1]HK 2023'!$A$6:$A$205=$K85)+('[1]HK 2023'!$A$6:$A$205=$L85)+('[1]HK 2023'!$A$6:$A$205=$M85)+('[1]HK 2023'!$A$6:$A$205=$N85),('[1]HK 2023'!$H$6:$H$205))</f>
        <v>57177.03</v>
      </c>
      <c r="Q85" s="42">
        <f>SUMPRODUCT(('[2]HK 2024'!$A$6:$A$198=$A85)+('[2]HK 2024'!$A$6:$A$198=$B85)+('[2]HK 2024'!$A$6:$A$198=$C85)+('[2]HK 2024'!$A$6:$A$198=$D85)+('[2]HK 2024'!$A$6:$A$198=$E85)+('[2]HK 2024'!$A$6:$A$198=$F85)+('[2]HK 2024'!$A$6:$A$198=$G85)+('[2]HK 2024'!$A$6:$A$198=$H85)+('[2]HK 2024'!$A$6:$A$198=$I85)+('[2]HK 2024'!$A$6:$A$198=$J85)+('[2]HK 2024'!$A$6:$A$198=$K85)+('[2]HK 2024'!$A$6:$A$198=$L85)+('[2]HK 2024'!$A$6:$A$198=$M85)+('[2]HK 2024'!$A$6:$A$198=$N85),('[2]HK 2024'!$H$6:$H$198))</f>
        <v>34150.410000000003</v>
      </c>
      <c r="R85" s="180">
        <f t="shared" si="10"/>
        <v>-0.40272501037566999</v>
      </c>
      <c r="S85" s="3"/>
      <c r="T85" s="3"/>
      <c r="U85" s="2"/>
      <c r="V85" s="2"/>
    </row>
    <row r="86" spans="5:22" ht="15.6">
      <c r="I86" s="197"/>
      <c r="J86" s="197"/>
      <c r="K86" s="197"/>
      <c r="L86" s="198"/>
      <c r="M86" s="198"/>
      <c r="N86" s="198">
        <v>501413</v>
      </c>
      <c r="O86" s="17" t="s">
        <v>13</v>
      </c>
      <c r="P86" s="42">
        <f>SUMPRODUCT(('[1]HK 2023'!$A$6:$A$205=$A86)+('[1]HK 2023'!$A$6:$A$205=$B86)+('[1]HK 2023'!$A$6:$A$205=$C86)+('[1]HK 2023'!$A$6:$A$205=$D86)+('[1]HK 2023'!$A$6:$A$205=$E86)+('[1]HK 2023'!$A$6:$A$205=$F86)+('[1]HK 2023'!$A$6:$A$205=$G86)+('[1]HK 2023'!$A$6:$A$205=$H86)+('[1]HK 2023'!$A$6:$A$205=$I86)+('[1]HK 2023'!$A$6:$A$205=$J86)+('[1]HK 2023'!$A$6:$A$205=$K86)+('[1]HK 2023'!$A$6:$A$205=$L86)+('[1]HK 2023'!$A$6:$A$205=$M86)+('[1]HK 2023'!$A$6:$A$205=$N86),('[1]HK 2023'!$H$6:$H$205))</f>
        <v>29610.14</v>
      </c>
      <c r="Q86" s="42">
        <f>SUMPRODUCT(('[2]HK 2024'!$A$6:$A$198=$A86)+('[2]HK 2024'!$A$6:$A$198=$B86)+('[2]HK 2024'!$A$6:$A$198=$C86)+('[2]HK 2024'!$A$6:$A$198=$D86)+('[2]HK 2024'!$A$6:$A$198=$E86)+('[2]HK 2024'!$A$6:$A$198=$F86)+('[2]HK 2024'!$A$6:$A$198=$G86)+('[2]HK 2024'!$A$6:$A$198=$H86)+('[2]HK 2024'!$A$6:$A$198=$I86)+('[2]HK 2024'!$A$6:$A$198=$J86)+('[2]HK 2024'!$A$6:$A$198=$K86)+('[2]HK 2024'!$A$6:$A$198=$L86)+('[2]HK 2024'!$A$6:$A$198=$M86)+('[2]HK 2024'!$A$6:$A$198=$N86),('[2]HK 2024'!$H$6:$H$198))</f>
        <v>31859.41</v>
      </c>
      <c r="R86" s="180">
        <f t="shared" si="10"/>
        <v>7.5962828949812475E-2</v>
      </c>
      <c r="S86" s="3"/>
      <c r="T86" s="3"/>
      <c r="U86" s="2"/>
      <c r="V86" s="2"/>
    </row>
    <row r="87" spans="5:22" ht="15.6">
      <c r="I87" s="197"/>
      <c r="J87" s="197"/>
      <c r="K87" s="197">
        <v>501730</v>
      </c>
      <c r="L87" s="197">
        <v>501731</v>
      </c>
      <c r="M87" s="197">
        <v>501732</v>
      </c>
      <c r="N87" s="199">
        <v>501733</v>
      </c>
      <c r="O87" s="27" t="s">
        <v>81</v>
      </c>
      <c r="P87" s="42">
        <f>SUMPRODUCT(('[1]HK 2023'!$A$6:$A$205=$A87)+('[1]HK 2023'!$A$6:$A$205=$B87)+('[1]HK 2023'!$A$6:$A$205=$C87)+('[1]HK 2023'!$A$6:$A$205=$D87)+('[1]HK 2023'!$A$6:$A$205=$E87)+('[1]HK 2023'!$A$6:$A$205=$F87)+('[1]HK 2023'!$A$6:$A$205=$G87)+('[1]HK 2023'!$A$6:$A$205=$H87)+('[1]HK 2023'!$A$6:$A$205=$I87)+('[1]HK 2023'!$A$6:$A$205=$J87)+('[1]HK 2023'!$A$6:$A$205=$K87)+('[1]HK 2023'!$A$6:$A$205=$L87)+('[1]HK 2023'!$A$6:$A$205=$M87)+('[1]HK 2023'!$A$6:$A$205=$N87),('[1]HK 2023'!$H$6:$H$205))</f>
        <v>17948.78</v>
      </c>
      <c r="Q87" s="42">
        <f>SUMPRODUCT(('[2]HK 2024'!$A$6:$A$198=$A87)+('[2]HK 2024'!$A$6:$A$198=$B87)+('[2]HK 2024'!$A$6:$A$198=$C87)+('[2]HK 2024'!$A$6:$A$198=$D87)+('[2]HK 2024'!$A$6:$A$198=$E87)+('[2]HK 2024'!$A$6:$A$198=$F87)+('[2]HK 2024'!$A$6:$A$198=$G87)+('[2]HK 2024'!$A$6:$A$198=$H87)+('[2]HK 2024'!$A$6:$A$198=$I87)+('[2]HK 2024'!$A$6:$A$198=$J87)+('[2]HK 2024'!$A$6:$A$198=$K87)+('[2]HK 2024'!$A$6:$A$198=$L87)+('[2]HK 2024'!$A$6:$A$198=$M87)+('[2]HK 2024'!$A$6:$A$198=$N87),('[2]HK 2024'!$H$6:$H$198))</f>
        <v>17278.969999999998</v>
      </c>
      <c r="R87" s="180">
        <f t="shared" si="10"/>
        <v>-3.7317856701124051E-2</v>
      </c>
      <c r="S87" s="3"/>
      <c r="T87" s="3"/>
      <c r="U87" s="2"/>
      <c r="V87" s="2"/>
    </row>
    <row r="88" spans="5:22" ht="15.75" customHeight="1">
      <c r="I88" s="197"/>
      <c r="J88" s="197"/>
      <c r="K88" s="197"/>
      <c r="L88" s="198">
        <v>501321</v>
      </c>
      <c r="M88" s="198">
        <v>501332</v>
      </c>
      <c r="N88" s="198">
        <v>501334</v>
      </c>
      <c r="O88" s="17" t="s">
        <v>66</v>
      </c>
      <c r="P88" s="42">
        <f>SUMPRODUCT(('[1]HK 2023'!$A$6:$A$205=$A88)+('[1]HK 2023'!$A$6:$A$205=$B88)+('[1]HK 2023'!$A$6:$A$205=$C88)+('[1]HK 2023'!$A$6:$A$205=$D88)+('[1]HK 2023'!$A$6:$A$205=$E88)+('[1]HK 2023'!$A$6:$A$205=$F88)+('[1]HK 2023'!$A$6:$A$205=$G88)+('[1]HK 2023'!$A$6:$A$205=$H88)+('[1]HK 2023'!$A$6:$A$205=$I88)+('[1]HK 2023'!$A$6:$A$205=$J88)+('[1]HK 2023'!$A$6:$A$205=$K88)+('[1]HK 2023'!$A$6:$A$205=$L88)+('[1]HK 2023'!$A$6:$A$205=$M88)+('[1]HK 2023'!$A$6:$A$205=$N88),('[1]HK 2023'!$H$6:$H$205))</f>
        <v>13115.4</v>
      </c>
      <c r="Q88" s="42">
        <f>SUMPRODUCT(('[2]HK 2024'!$A$6:$A$198=$A88)+('[2]HK 2024'!$A$6:$A$198=$B88)+('[2]HK 2024'!$A$6:$A$198=$C88)+('[2]HK 2024'!$A$6:$A$198=$D88)+('[2]HK 2024'!$A$6:$A$198=$E88)+('[2]HK 2024'!$A$6:$A$198=$F88)+('[2]HK 2024'!$A$6:$A$198=$G88)+('[2]HK 2024'!$A$6:$A$198=$H88)+('[2]HK 2024'!$A$6:$A$198=$I88)+('[2]HK 2024'!$A$6:$A$198=$J88)+('[2]HK 2024'!$A$6:$A$198=$K88)+('[2]HK 2024'!$A$6:$A$198=$L88)+('[2]HK 2024'!$A$6:$A$198=$M88)+('[2]HK 2024'!$A$6:$A$198=$N88),('[2]HK 2024'!$H$6:$H$198))</f>
        <v>9951.380000000001</v>
      </c>
      <c r="R88" s="180">
        <f t="shared" si="10"/>
        <v>-0.24124464370129761</v>
      </c>
      <c r="S88" s="8"/>
      <c r="T88" s="8"/>
      <c r="U88" s="2"/>
      <c r="V88" s="2"/>
    </row>
    <row r="89" spans="5:22" ht="15.6">
      <c r="I89" s="197"/>
      <c r="J89" s="197"/>
      <c r="K89" s="197"/>
      <c r="L89" s="198"/>
      <c r="M89" s="198"/>
      <c r="N89" s="198">
        <v>501304</v>
      </c>
      <c r="O89" s="27" t="s">
        <v>10</v>
      </c>
      <c r="P89" s="42">
        <f>SUMPRODUCT(('[1]HK 2023'!$A$6:$A$205=$A89)+('[1]HK 2023'!$A$6:$A$205=$B89)+('[1]HK 2023'!$A$6:$A$205=$C89)+('[1]HK 2023'!$A$6:$A$205=$D89)+('[1]HK 2023'!$A$6:$A$205=$E89)+('[1]HK 2023'!$A$6:$A$205=$F89)+('[1]HK 2023'!$A$6:$A$205=$G89)+('[1]HK 2023'!$A$6:$A$205=$H89)+('[1]HK 2023'!$A$6:$A$205=$I89)+('[1]HK 2023'!$A$6:$A$205=$J89)+('[1]HK 2023'!$A$6:$A$205=$K89)+('[1]HK 2023'!$A$6:$A$205=$L89)+('[1]HK 2023'!$A$6:$A$205=$M89)+('[1]HK 2023'!$A$6:$A$205=$N89),('[1]HK 2023'!$H$6:$H$205))</f>
        <v>0</v>
      </c>
      <c r="Q89" s="42">
        <f>SUMPRODUCT(('[2]HK 2024'!$A$6:$A$198=$A89)+('[2]HK 2024'!$A$6:$A$198=$B89)+('[2]HK 2024'!$A$6:$A$198=$C89)+('[2]HK 2024'!$A$6:$A$198=$D89)+('[2]HK 2024'!$A$6:$A$198=$E89)+('[2]HK 2024'!$A$6:$A$198=$F89)+('[2]HK 2024'!$A$6:$A$198=$G89)+('[2]HK 2024'!$A$6:$A$198=$H89)+('[2]HK 2024'!$A$6:$A$198=$I89)+('[2]HK 2024'!$A$6:$A$198=$J89)+('[2]HK 2024'!$A$6:$A$198=$K89)+('[2]HK 2024'!$A$6:$A$198=$L89)+('[2]HK 2024'!$A$6:$A$198=$M89)+('[2]HK 2024'!$A$6:$A$198=$N89),('[2]HK 2024'!$H$6:$H$198))</f>
        <v>9923.73</v>
      </c>
      <c r="R89" s="180">
        <f t="shared" si="10"/>
        <v>1</v>
      </c>
      <c r="S89" s="3"/>
      <c r="T89" s="3"/>
      <c r="U89" s="2"/>
      <c r="V89" s="2"/>
    </row>
    <row r="90" spans="5:22" ht="15.6">
      <c r="I90" s="197"/>
      <c r="J90" s="197"/>
      <c r="K90" s="197"/>
      <c r="L90" s="198"/>
      <c r="M90" s="198"/>
      <c r="N90" s="198">
        <v>501102</v>
      </c>
      <c r="O90" s="19" t="s">
        <v>9</v>
      </c>
      <c r="P90" s="43">
        <f>SUMPRODUCT(('[1]HK 2023'!$A$6:$A$205=$A90)+('[1]HK 2023'!$A$6:$A$205=$B90)+('[1]HK 2023'!$A$6:$A$205=$C90)+('[1]HK 2023'!$A$6:$A$205=$D90)+('[1]HK 2023'!$A$6:$A$205=$E90)+('[1]HK 2023'!$A$6:$A$205=$F90)+('[1]HK 2023'!$A$6:$A$205=$G90)+('[1]HK 2023'!$A$6:$A$205=$H90)+('[1]HK 2023'!$A$6:$A$205=$I90)+('[1]HK 2023'!$A$6:$A$205=$J90)+('[1]HK 2023'!$A$6:$A$205=$K90)+('[1]HK 2023'!$A$6:$A$205=$L90)+('[1]HK 2023'!$A$6:$A$205=$M90)+('[1]HK 2023'!$A$6:$A$205=$N90),('[1]HK 2023'!$H$6:$H$205))</f>
        <v>227112.85</v>
      </c>
      <c r="Q90" s="43">
        <f>SUMPRODUCT(('[2]HK 2024'!$A$6:$A$198=$A90)+('[2]HK 2024'!$A$6:$A$198=$B90)+('[2]HK 2024'!$A$6:$A$198=$C90)+('[2]HK 2024'!$A$6:$A$198=$D90)+('[2]HK 2024'!$A$6:$A$198=$E90)+('[2]HK 2024'!$A$6:$A$198=$F90)+('[2]HK 2024'!$A$6:$A$198=$G90)+('[2]HK 2024'!$A$6:$A$198=$H90)+('[2]HK 2024'!$A$6:$A$198=$I90)+('[2]HK 2024'!$A$6:$A$198=$J90)+('[2]HK 2024'!$A$6:$A$198=$K90)+('[2]HK 2024'!$A$6:$A$198=$L90)+('[2]HK 2024'!$A$6:$A$198=$M90)+('[2]HK 2024'!$A$6:$A$198=$N90),('[2]HK 2024'!$H$6:$H$198))</f>
        <v>182979.37</v>
      </c>
      <c r="R90" s="169">
        <f t="shared" si="10"/>
        <v>-0.19432401116889692</v>
      </c>
      <c r="S90" s="9"/>
      <c r="T90" s="9"/>
      <c r="U90" s="2"/>
      <c r="V90" s="2"/>
    </row>
    <row r="91" spans="5:22" ht="15.75" hidden="1" customHeight="1" outlineLevel="1">
      <c r="I91" s="197"/>
      <c r="J91" s="197"/>
      <c r="K91" s="197"/>
      <c r="L91" s="198"/>
      <c r="M91" s="198"/>
      <c r="N91" s="198">
        <v>501080</v>
      </c>
      <c r="O91" s="19" t="s">
        <v>15</v>
      </c>
      <c r="P91" s="43">
        <f>SUMPRODUCT(('[1]HK 2023'!$A$6:$A$205=$A91)+('[1]HK 2023'!$A$6:$A$205=$B91)+('[1]HK 2023'!$A$6:$A$205=$C91)+('[1]HK 2023'!$A$6:$A$205=$D91)+('[1]HK 2023'!$A$6:$A$205=$E91)+('[1]HK 2023'!$A$6:$A$205=$F91)+('[1]HK 2023'!$A$6:$A$205=$G91)+('[1]HK 2023'!$A$6:$A$205=$H91)+('[1]HK 2023'!$A$6:$A$205=$I91)+('[1]HK 2023'!$A$6:$A$205=$J91)+('[1]HK 2023'!$A$6:$A$205=$K91)+('[1]HK 2023'!$A$6:$A$205=$L91)+('[1]HK 2023'!$A$6:$A$205=$M91)+('[1]HK 2023'!$A$6:$A$205=$N91),('[1]HK 2023'!$H$6:$H$205))</f>
        <v>0</v>
      </c>
      <c r="Q91" s="43">
        <f>SUMPRODUCT(('[2]HK 2024'!$A$6:$A$198=$A91)+('[2]HK 2024'!$A$6:$A$198=$B91)+('[2]HK 2024'!$A$6:$A$198=$C91)+('[2]HK 2024'!$A$6:$A$198=$D91)+('[2]HK 2024'!$A$6:$A$198=$E91)+('[2]HK 2024'!$A$6:$A$198=$F91)+('[2]HK 2024'!$A$6:$A$198=$G91)+('[2]HK 2024'!$A$6:$A$198=$H91)+('[2]HK 2024'!$A$6:$A$198=$I91)+('[2]HK 2024'!$A$6:$A$198=$J91)+('[2]HK 2024'!$A$6:$A$198=$K91)+('[2]HK 2024'!$A$6:$A$198=$L91)+('[2]HK 2024'!$A$6:$A$198=$M91)+('[2]HK 2024'!$A$6:$A$198=$N91),('[2]HK 2024'!$H$6:$H$198))</f>
        <v>0</v>
      </c>
      <c r="R91" s="169">
        <f t="shared" si="10"/>
        <v>0</v>
      </c>
      <c r="S91" s="8"/>
      <c r="T91" s="8"/>
      <c r="U91" s="2"/>
      <c r="V91" s="2"/>
    </row>
    <row r="92" spans="5:22" ht="15.6" collapsed="1">
      <c r="I92" s="197"/>
      <c r="J92" s="197"/>
      <c r="K92" s="197"/>
      <c r="L92" s="198"/>
      <c r="M92" s="198"/>
      <c r="N92" s="198"/>
      <c r="O92" s="24"/>
      <c r="P92" s="52"/>
      <c r="Q92" s="52"/>
      <c r="R92" s="174"/>
      <c r="S92" s="9"/>
      <c r="T92" s="9"/>
      <c r="U92" s="2"/>
      <c r="V92" s="2"/>
    </row>
    <row r="93" spans="5:22" ht="18">
      <c r="I93" s="197"/>
      <c r="J93" s="197"/>
      <c r="K93" s="197"/>
      <c r="L93" s="198"/>
      <c r="M93" s="198"/>
      <c r="N93" s="198"/>
      <c r="O93" s="33" t="s">
        <v>112</v>
      </c>
      <c r="P93" s="46">
        <f>SUM(P94:P101)</f>
        <v>1853603.5</v>
      </c>
      <c r="Q93" s="46">
        <f>SUM(Q94:Q101)</f>
        <v>2105360.2400000007</v>
      </c>
      <c r="R93" s="167">
        <f>IF(AND(P93=0,Q93=0),0,IF(OR(ISBLANK(P93),P93=0),1,IF(ISBLANK(Q93),-1,(Q93-P93)/P93)))</f>
        <v>0.13582016866066593</v>
      </c>
      <c r="S93" s="9"/>
      <c r="T93" s="9"/>
      <c r="U93" s="2"/>
      <c r="V93" s="2"/>
    </row>
    <row r="94" spans="5:22" ht="15.6">
      <c r="I94" s="197"/>
      <c r="J94" s="197"/>
      <c r="K94" s="197"/>
      <c r="L94" s="198"/>
      <c r="M94" s="198"/>
      <c r="N94" s="198"/>
      <c r="O94" s="17" t="s">
        <v>2</v>
      </c>
      <c r="P94" s="51"/>
      <c r="Q94" s="51"/>
      <c r="R94" s="171"/>
      <c r="S94" s="3"/>
      <c r="T94" s="3"/>
      <c r="U94" s="2"/>
      <c r="V94" s="2"/>
    </row>
    <row r="95" spans="5:22" ht="15.6">
      <c r="I95" s="197"/>
      <c r="J95" s="197">
        <v>502320</v>
      </c>
      <c r="K95" s="198">
        <v>502321</v>
      </c>
      <c r="L95" s="197">
        <v>502322</v>
      </c>
      <c r="M95" s="198">
        <v>502323</v>
      </c>
      <c r="N95" s="198">
        <v>502325</v>
      </c>
      <c r="O95" s="17" t="s">
        <v>20</v>
      </c>
      <c r="P95" s="42">
        <f>SUMPRODUCT(('[1]HK 2023'!$A$6:$A$205=$A95)+('[1]HK 2023'!$A$6:$A$205=$B95)+('[1]HK 2023'!$A$6:$A$205=$C95)+('[1]HK 2023'!$A$6:$A$205=$D95)+('[1]HK 2023'!$A$6:$A$205=$E95)+('[1]HK 2023'!$A$6:$A$205=$F95)+('[1]HK 2023'!$A$6:$A$205=$G95)+('[1]HK 2023'!$A$6:$A$205=$H95)+('[1]HK 2023'!$A$6:$A$205=$I95)+('[1]HK 2023'!$A$6:$A$205=$J95)+('[1]HK 2023'!$A$6:$A$205=$K95)+('[1]HK 2023'!$A$6:$A$205=$L95)+('[1]HK 2023'!$A$6:$A$205=$M95)+('[1]HK 2023'!$A$6:$A$205=$N95),('[1]HK 2023'!$H$6:$H$205))</f>
        <v>1019894.03</v>
      </c>
      <c r="Q95" s="42">
        <f>SUMPRODUCT(('[2]HK 2024'!$A$6:$A$198=$A95)+('[2]HK 2024'!$A$6:$A$198=$B95)+('[2]HK 2024'!$A$6:$A$198=$C95)+('[2]HK 2024'!$A$6:$A$198=$D95)+('[2]HK 2024'!$A$6:$A$198=$E95)+('[2]HK 2024'!$A$6:$A$198=$F95)+('[2]HK 2024'!$A$6:$A$198=$G95)+('[2]HK 2024'!$A$6:$A$198=$H95)+('[2]HK 2024'!$A$6:$A$198=$I95)+('[2]HK 2024'!$A$6:$A$198=$J95)+('[2]HK 2024'!$A$6:$A$198=$K95)+('[2]HK 2024'!$A$6:$A$198=$L95)+('[2]HK 2024'!$A$6:$A$198=$M95)+('[2]HK 2024'!$A$6:$A$198=$N95),('[2]HK 2024'!$H$6:$H$198))</f>
        <v>1102779.2700000003</v>
      </c>
      <c r="R95" s="180">
        <f t="shared" ref="R95:R100" si="11">IF(AND(P95=0,Q95=0),0,IF(OR(ISBLANK(P95),P95=0),1,IF(ISBLANK(Q95),-1,(Q95-P95)/P95)))</f>
        <v>8.1268482373605247E-2</v>
      </c>
      <c r="S95" s="3"/>
      <c r="T95" s="3"/>
      <c r="U95" s="2"/>
      <c r="V95" s="2"/>
    </row>
    <row r="96" spans="5:22" ht="15.75" customHeight="1">
      <c r="I96" s="197"/>
      <c r="J96" s="197">
        <v>502330</v>
      </c>
      <c r="K96" s="197">
        <v>502331</v>
      </c>
      <c r="L96" s="198">
        <v>502332</v>
      </c>
      <c r="M96" s="198">
        <v>502333</v>
      </c>
      <c r="N96" s="198">
        <v>502334</v>
      </c>
      <c r="O96" s="17" t="s">
        <v>21</v>
      </c>
      <c r="P96" s="42">
        <f>SUMPRODUCT(('[1]HK 2023'!$A$6:$A$205=$A96)+('[1]HK 2023'!$A$6:$A$205=$B96)+('[1]HK 2023'!$A$6:$A$205=$C96)+('[1]HK 2023'!$A$6:$A$205=$D96)+('[1]HK 2023'!$A$6:$A$205=$E96)+('[1]HK 2023'!$A$6:$A$205=$F96)+('[1]HK 2023'!$A$6:$A$205=$G96)+('[1]HK 2023'!$A$6:$A$205=$H96)+('[1]HK 2023'!$A$6:$A$205=$I96)+('[1]HK 2023'!$A$6:$A$205=$J96)+('[1]HK 2023'!$A$6:$A$205=$K96)+('[1]HK 2023'!$A$6:$A$205=$L96)+('[1]HK 2023'!$A$6:$A$205=$M96)+('[1]HK 2023'!$A$6:$A$205=$N96),('[1]HK 2023'!$H$6:$H$205))</f>
        <v>566302.15000000014</v>
      </c>
      <c r="Q96" s="42">
        <f>SUMPRODUCT(('[2]HK 2024'!$A$6:$A$198=$A96)+('[2]HK 2024'!$A$6:$A$198=$B96)+('[2]HK 2024'!$A$6:$A$198=$C96)+('[2]HK 2024'!$A$6:$A$198=$D96)+('[2]HK 2024'!$A$6:$A$198=$E96)+('[2]HK 2024'!$A$6:$A$198=$F96)+('[2]HK 2024'!$A$6:$A$198=$G96)+('[2]HK 2024'!$A$6:$A$198=$H96)+('[2]HK 2024'!$A$6:$A$198=$I96)+('[2]HK 2024'!$A$6:$A$198=$J96)+('[2]HK 2024'!$A$6:$A$198=$K96)+('[2]HK 2024'!$A$6:$A$198=$L96)+('[2]HK 2024'!$A$6:$A$198=$M96)+('[2]HK 2024'!$A$6:$A$198=$N96),('[2]HK 2024'!$H$6:$H$198))</f>
        <v>765671.22000000009</v>
      </c>
      <c r="R96" s="180">
        <f t="shared" si="11"/>
        <v>0.35205423465194313</v>
      </c>
      <c r="S96" s="8"/>
      <c r="T96" s="8"/>
      <c r="U96" s="2"/>
      <c r="V96" s="2"/>
    </row>
    <row r="97" spans="7:22" ht="15.6">
      <c r="G97" s="31">
        <v>502302</v>
      </c>
      <c r="H97" s="198">
        <v>502303</v>
      </c>
      <c r="I97" s="198">
        <v>502304</v>
      </c>
      <c r="J97" s="198">
        <v>502305</v>
      </c>
      <c r="K97" s="198">
        <v>502306</v>
      </c>
      <c r="L97" s="198">
        <v>502307</v>
      </c>
      <c r="M97" s="198">
        <v>502308</v>
      </c>
      <c r="N97" s="198">
        <v>502309</v>
      </c>
      <c r="O97" s="17" t="s">
        <v>19</v>
      </c>
      <c r="P97" s="42">
        <f>SUMPRODUCT(('[1]HK 2023'!$A$6:$A$205=$A97)+('[1]HK 2023'!$A$6:$A$205=$B97)+('[1]HK 2023'!$A$6:$A$205=$C97)+('[1]HK 2023'!$A$6:$A$205=$D97)+('[1]HK 2023'!$A$6:$A$205=$E97)+('[1]HK 2023'!$A$6:$A$205=$F97)+('[1]HK 2023'!$A$6:$A$205=$G97)+('[1]HK 2023'!$A$6:$A$205=$L97)+('[1]HK 2023'!$A$6:$A$205=$M97)+('[1]HK 2023'!$A$6:$A$205=$N97)+('[1]HK 2023'!$A$6:$A$205=$H97)+('[1]HK 2023'!$A$6:$A$205=$I97)+('[1]HK 2023'!$A$6:$A$205=$J97)+('[1]HK 2023'!$A$6:$A$205=$K97),('[1]HK 2023'!$H$6:$H$205))</f>
        <v>218893.96999999997</v>
      </c>
      <c r="Q97" s="42">
        <f>SUMPRODUCT(('[2]HK 2024'!$A$6:$A$198=$A97)+('[2]HK 2024'!$A$6:$A$198=$B97)+('[2]HK 2024'!$A$6:$A$198=$C97)+('[2]HK 2024'!$A$6:$A$198=$D97)+('[2]HK 2024'!$A$6:$A$198=$E97)+('[2]HK 2024'!$A$6:$A$198=$F97)+('[2]HK 2024'!$A$6:$A$198=$G97)+('[2]HK 2024'!$A$6:$A$198=$L97)+('[2]HK 2024'!$A$6:$A$198=$M97)+('[2]HK 2024'!$A$6:$A$198=$N97)+('[2]HK 2024'!$A$6:$A$198=$H97)+('[2]HK 2024'!$A$6:$A$198=$I97)+('[2]HK 2024'!$A$6:$A$198=$J97)+('[2]HK 2024'!$A$6:$A$198=$K97),('[2]HK 2024'!$H$6:$H$198))</f>
        <v>201030.57</v>
      </c>
      <c r="R97" s="180">
        <f t="shared" si="11"/>
        <v>-8.1607547252215154E-2</v>
      </c>
      <c r="S97" s="3"/>
      <c r="T97" s="3"/>
      <c r="U97" s="2"/>
      <c r="V97" s="2"/>
    </row>
    <row r="98" spans="7:22" ht="15.6">
      <c r="I98" s="197"/>
      <c r="J98" s="197"/>
      <c r="K98" s="197"/>
      <c r="L98" s="198"/>
      <c r="M98" s="198"/>
      <c r="N98" s="198">
        <v>502030</v>
      </c>
      <c r="O98" s="19" t="s">
        <v>18</v>
      </c>
      <c r="P98" s="43">
        <f>SUMPRODUCT(('[1]HK 2023'!$A$6:$A$205=$A98)+('[1]HK 2023'!$A$6:$A$205=$B98)+('[1]HK 2023'!$A$6:$A$205=$C98)+('[1]HK 2023'!$A$6:$A$205=$D98)+('[1]HK 2023'!$A$6:$A$205=$E98)+('[1]HK 2023'!$A$6:$A$205=$F98)+('[1]HK 2023'!$A$6:$A$205=$G98)+('[1]HK 2023'!$A$6:$A$205=$H98)+('[1]HK 2023'!$A$6:$A$205=$I98)+('[1]HK 2023'!$A$6:$A$205=$J98)+('[1]HK 2023'!$A$6:$A$205=$K98)+('[1]HK 2023'!$A$6:$A$205=$L98)+('[1]HK 2023'!$A$6:$A$205=$M98)+('[1]HK 2023'!$A$6:$A$205=$N98),('[1]HK 2023'!$H$6:$H$205))</f>
        <v>22624.89</v>
      </c>
      <c r="Q98" s="43">
        <f>SUMPRODUCT(('[2]HK 2024'!$A$6:$A$198=$A98)+('[2]HK 2024'!$A$6:$A$198=$B98)+('[2]HK 2024'!$A$6:$A$198=$C98)+('[2]HK 2024'!$A$6:$A$198=$D98)+('[2]HK 2024'!$A$6:$A$198=$E98)+('[2]HK 2024'!$A$6:$A$198=$F98)+('[2]HK 2024'!$A$6:$A$198=$G98)+('[2]HK 2024'!$A$6:$A$198=$H98)+('[2]HK 2024'!$A$6:$A$198=$I98)+('[2]HK 2024'!$A$6:$A$198=$J98)+('[2]HK 2024'!$A$6:$A$198=$K98)+('[2]HK 2024'!$A$6:$A$198=$L98)+('[2]HK 2024'!$A$6:$A$198=$M98)+('[2]HK 2024'!$A$6:$A$198=$N98),('[2]HK 2024'!$H$6:$H$198))</f>
        <v>18986.849999999999</v>
      </c>
      <c r="R98" s="169">
        <f>IF(AND(P98=0,Q98=0),0,IF(OR(ISBLANK(P98),P98=0),1,IF(ISBLANK(Q98),-1,(Q98-P98)/P98)))</f>
        <v>-0.16079812984726119</v>
      </c>
      <c r="S98" s="3"/>
      <c r="T98" s="3"/>
      <c r="U98" s="2"/>
      <c r="V98" s="2"/>
    </row>
    <row r="99" spans="7:22" ht="15.6">
      <c r="I99" s="197"/>
      <c r="J99" s="197"/>
      <c r="K99" s="197"/>
      <c r="L99" s="198"/>
      <c r="M99" s="198"/>
      <c r="N99" s="198">
        <v>502020</v>
      </c>
      <c r="O99" s="19" t="s">
        <v>17</v>
      </c>
      <c r="P99" s="43">
        <f>SUMPRODUCT(('[1]HK 2023'!$A$6:$A$205=$A99)+('[1]HK 2023'!$A$6:$A$205=$B99)+('[1]HK 2023'!$A$6:$A$205=$C99)+('[1]HK 2023'!$A$6:$A$205=$D99)+('[1]HK 2023'!$A$6:$A$205=$E99)+('[1]HK 2023'!$A$6:$A$205=$F99)+('[1]HK 2023'!$A$6:$A$205=$G99)+('[1]HK 2023'!$A$6:$A$205=$H99)+('[1]HK 2023'!$A$6:$A$205=$I99)+('[1]HK 2023'!$A$6:$A$205=$J99)+('[1]HK 2023'!$A$6:$A$205=$K99)+('[1]HK 2023'!$A$6:$A$205=$L99)+('[1]HK 2023'!$A$6:$A$205=$M99)+('[1]HK 2023'!$A$6:$A$205=$N99),('[1]HK 2023'!$H$6:$H$205))</f>
        <v>21478.25</v>
      </c>
      <c r="Q99" s="43">
        <f>SUMPRODUCT(('[2]HK 2024'!$A$6:$A$198=$A99)+('[2]HK 2024'!$A$6:$A$198=$B99)+('[2]HK 2024'!$A$6:$A$198=$C99)+('[2]HK 2024'!$A$6:$A$198=$D99)+('[2]HK 2024'!$A$6:$A$198=$E99)+('[2]HK 2024'!$A$6:$A$198=$F99)+('[2]HK 2024'!$A$6:$A$198=$G99)+('[2]HK 2024'!$A$6:$A$198=$H99)+('[2]HK 2024'!$A$6:$A$198=$I99)+('[2]HK 2024'!$A$6:$A$198=$J99)+('[2]HK 2024'!$A$6:$A$198=$K99)+('[2]HK 2024'!$A$6:$A$198=$L99)+('[2]HK 2024'!$A$6:$A$198=$M99)+('[2]HK 2024'!$A$6:$A$198=$N99),('[2]HK 2024'!$H$6:$H$198))</f>
        <v>13051.42</v>
      </c>
      <c r="R99" s="169">
        <f t="shared" si="11"/>
        <v>-0.39234248600328236</v>
      </c>
      <c r="S99" s="3"/>
      <c r="T99" s="3"/>
      <c r="U99" s="2"/>
      <c r="V99" s="2"/>
    </row>
    <row r="100" spans="7:22" ht="15.6">
      <c r="I100" s="197"/>
      <c r="J100" s="197"/>
      <c r="K100" s="197"/>
      <c r="L100" s="198"/>
      <c r="M100" s="198"/>
      <c r="N100" s="198">
        <v>502000</v>
      </c>
      <c r="O100" s="19" t="s">
        <v>16</v>
      </c>
      <c r="P100" s="43">
        <f>SUMPRODUCT(('[1]HK 2023'!$A$6:$A$205=$A100)+('[1]HK 2023'!$A$6:$A$205=$B100)+('[1]HK 2023'!$A$6:$A$205=$C100)+('[1]HK 2023'!$A$6:$A$205=$D100)+('[1]HK 2023'!$A$6:$A$205=$E100)+('[1]HK 2023'!$A$6:$A$205=$F100)+('[1]HK 2023'!$A$6:$A$205=$G100)+('[1]HK 2023'!$A$6:$A$205=$H100)+('[1]HK 2023'!$A$6:$A$205=$I100)+('[1]HK 2023'!$A$6:$A$205=$J100)+('[1]HK 2023'!$A$6:$A$205=$K100)+('[1]HK 2023'!$A$6:$A$205=$L100)+('[1]HK 2023'!$A$6:$A$205=$M100)+('[1]HK 2023'!$A$6:$A$205=$N100),('[1]HK 2023'!$H$6:$H$205))</f>
        <v>4410.21</v>
      </c>
      <c r="Q100" s="43">
        <f>SUMPRODUCT(('[2]HK 2024'!$A$6:$A$198=$A100)+('[2]HK 2024'!$A$6:$A$198=$B100)+('[2]HK 2024'!$A$6:$A$198=$C100)+('[2]HK 2024'!$A$6:$A$198=$D100)+('[2]HK 2024'!$A$6:$A$198=$E100)+('[2]HK 2024'!$A$6:$A$198=$F100)+('[2]HK 2024'!$A$6:$A$198=$G100)+('[2]HK 2024'!$A$6:$A$198=$H100)+('[2]HK 2024'!$A$6:$A$198=$I100)+('[2]HK 2024'!$A$6:$A$198=$J100)+('[2]HK 2024'!$A$6:$A$198=$K100)+('[2]HK 2024'!$A$6:$A$198=$L100)+('[2]HK 2024'!$A$6:$A$198=$M100)+('[2]HK 2024'!$A$6:$A$198=$N100),('[2]HK 2024'!$H$6:$H$198))</f>
        <v>3840.91</v>
      </c>
      <c r="R100" s="169">
        <f t="shared" si="11"/>
        <v>-0.12908682352994533</v>
      </c>
      <c r="S100" s="3"/>
      <c r="T100" s="3"/>
      <c r="U100" s="2"/>
      <c r="V100" s="2"/>
    </row>
    <row r="101" spans="7:22" ht="15.6">
      <c r="I101" s="197"/>
      <c r="J101" s="197"/>
      <c r="K101" s="197"/>
      <c r="L101" s="198"/>
      <c r="M101" s="198"/>
      <c r="N101" s="198"/>
      <c r="O101" s="37"/>
      <c r="P101" s="53"/>
      <c r="Q101" s="53"/>
      <c r="R101" s="151"/>
      <c r="S101" s="3"/>
      <c r="T101" s="3"/>
      <c r="U101" s="2"/>
      <c r="V101" s="2"/>
    </row>
    <row r="102" spans="7:22" ht="18">
      <c r="I102" s="197"/>
      <c r="J102" s="197"/>
      <c r="K102" s="197">
        <v>506300</v>
      </c>
      <c r="L102" s="198">
        <v>506301</v>
      </c>
      <c r="M102" s="198">
        <v>506302</v>
      </c>
      <c r="N102" s="198">
        <v>506303</v>
      </c>
      <c r="O102" s="34" t="s">
        <v>113</v>
      </c>
      <c r="P102" s="181">
        <f>SUMPRODUCT(('[1]HK 2023'!$A$6:$A$205=$A102)+('[1]HK 2023'!$A$6:$A$205=$B102)+('[1]HK 2023'!$A$6:$A$205=$C102)+('[1]HK 2023'!$A$6:$A$205=$D102)+('[1]HK 2023'!$A$6:$A$205=$E102)+('[1]HK 2023'!$A$6:$A$205=$F102)+('[1]HK 2023'!$A$6:$A$205=$G102)+('[1]HK 2023'!$A$6:$A$205=$H102)+('[1]HK 2023'!$A$6:$A$205=$I102)+('[1]HK 2023'!$A$6:$A$205=$J102)+('[1]HK 2023'!$A$6:$A$205=$K102)+('[1]HK 2023'!$A$6:$A$205=$L102)+('[1]HK 2023'!$A$6:$A$205=$M102)+('[1]HK 2023'!$A$6:$A$205=$N102),('[1]HK 2023'!$H$6:$H$205))</f>
        <v>-19818</v>
      </c>
      <c r="Q102" s="181">
        <f>SUMPRODUCT(('[2]HK 2024'!$A$6:$A$198=$A102)+('[2]HK 2024'!$A$6:$A$198=$B102)+('[2]HK 2024'!$A$6:$A$198=$C102)+('[2]HK 2024'!$A$6:$A$198=$D102)+('[2]HK 2024'!$A$6:$A$198=$E102)+('[2]HK 2024'!$A$6:$A$198=$F102)+('[2]HK 2024'!$A$6:$A$198=$G102)+('[2]HK 2024'!$A$6:$A$198=$H102)+('[2]HK 2024'!$A$6:$A$198=$I102)+('[2]HK 2024'!$A$6:$A$198=$J102)+('[2]HK 2024'!$A$6:$A$198=$K102)+('[2]HK 2024'!$A$6:$A$198=$L102)+('[2]HK 2024'!$A$6:$A$198=$M102)+('[2]HK 2024'!$A$6:$A$198=$N102),('[2]HK 2024'!$H$6:$H$198))</f>
        <v>-15329</v>
      </c>
      <c r="R102" s="167">
        <f>IF(AND(P102=0,Q102=0),0,IF(OR(ISBLANK(P102),P102=0),1,IF(ISBLANK(Q102),-1,(Q102-P102)/P102)))</f>
        <v>-0.22651125239681097</v>
      </c>
      <c r="S102" s="12"/>
      <c r="U102" s="2"/>
      <c r="V102" s="2"/>
    </row>
    <row r="103" spans="7:22" ht="15.6">
      <c r="I103" s="197"/>
      <c r="J103" s="197"/>
      <c r="K103" s="197"/>
      <c r="L103" s="198"/>
      <c r="M103" s="198"/>
      <c r="N103" s="198"/>
      <c r="O103" s="24"/>
      <c r="P103" s="52"/>
      <c r="Q103" s="52"/>
      <c r="R103" s="151"/>
      <c r="S103" s="3"/>
      <c r="U103" s="2"/>
      <c r="V103" s="2"/>
    </row>
    <row r="104" spans="7:22" ht="18">
      <c r="I104" s="197"/>
      <c r="J104" s="197"/>
      <c r="K104" s="197"/>
      <c r="L104" s="198"/>
      <c r="M104" s="198"/>
      <c r="N104" s="198"/>
      <c r="O104" s="34" t="s">
        <v>114</v>
      </c>
      <c r="P104" s="54">
        <f>SUM(P105:P117)</f>
        <v>152683.18</v>
      </c>
      <c r="Q104" s="54">
        <f>SUM(Q105:Q117)</f>
        <v>2208704.25</v>
      </c>
      <c r="R104" s="167">
        <f>IF(AND(P104=0,Q104=0),0,IF(OR(ISBLANK(P104),P104=0),1,IF(ISBLANK(Q104),-1,(Q104-P104)/P104)))</f>
        <v>13.465930366396615</v>
      </c>
      <c r="S104" s="3"/>
      <c r="U104" s="2"/>
      <c r="V104" s="2"/>
    </row>
    <row r="105" spans="7:22" ht="15.6">
      <c r="I105" s="197"/>
      <c r="J105" s="197"/>
      <c r="K105" s="197"/>
      <c r="L105" s="198"/>
      <c r="M105" s="198"/>
      <c r="N105" s="198"/>
      <c r="O105" s="25" t="s">
        <v>2</v>
      </c>
      <c r="P105" s="55"/>
      <c r="Q105" s="55"/>
      <c r="R105" s="171"/>
      <c r="S105" s="3"/>
      <c r="U105" s="2"/>
      <c r="V105" s="2"/>
    </row>
    <row r="106" spans="7:22" ht="15.75" customHeight="1">
      <c r="I106" s="197"/>
      <c r="J106" s="197"/>
      <c r="K106" s="197">
        <v>511306</v>
      </c>
      <c r="L106" s="198">
        <v>511307</v>
      </c>
      <c r="M106" s="198">
        <v>511329</v>
      </c>
      <c r="N106" s="198">
        <v>511341</v>
      </c>
      <c r="O106" s="25" t="s">
        <v>22</v>
      </c>
      <c r="P106" s="42">
        <f>SUMPRODUCT(('[1]HK 2023'!$A$6:$A$205=$A106)+('[1]HK 2023'!$A$6:$A$205=$B106)+('[1]HK 2023'!$A$6:$A$205=$C106)+('[1]HK 2023'!$A$6:$A$205=$D106)+('[1]HK 2023'!$A$6:$A$205=$E106)+('[1]HK 2023'!$A$6:$A$205=$F106)+('[1]HK 2023'!$A$6:$A$205=$G106)+('[1]HK 2023'!$A$6:$A$205=$H106)+('[1]HK 2023'!$A$6:$A$205=$I106)+('[1]HK 2023'!$A$6:$A$205=$J106)+('[1]HK 2023'!$A$6:$A$205=$K106)+('[1]HK 2023'!$A$6:$A$205=$L106)+('[1]HK 2023'!$A$6:$A$205=$M106)+('[1]HK 2023'!$A$6:$A$205=$N106),('[1]HK 2023'!$H$6:$H$205))</f>
        <v>20796.64</v>
      </c>
      <c r="Q106" s="42">
        <f>SUMPRODUCT(('[2]HK 2024'!$A$6:$A$198=$A106)+('[2]HK 2024'!$A$6:$A$198=$B106)+('[2]HK 2024'!$A$6:$A$198=$C106)+('[2]HK 2024'!$A$6:$A$198=$D106)+('[2]HK 2024'!$A$6:$A$198=$E106)+('[2]HK 2024'!$A$6:$A$198=$F106)+('[2]HK 2024'!$A$6:$A$198=$G106)+('[2]HK 2024'!$A$6:$A$198=$H106)+('[2]HK 2024'!$A$6:$A$198=$I106)+('[2]HK 2024'!$A$6:$A$198=$J106)+('[2]HK 2024'!$A$6:$A$198=$K106)+('[2]HK 2024'!$A$6:$A$198=$L106)+('[2]HK 2024'!$A$6:$A$198=$M106)+('[2]HK 2024'!$A$6:$A$198=$N106),('[2]HK 2024'!$H$6:$H$198))</f>
        <v>1318923.02</v>
      </c>
      <c r="R106" s="180">
        <f>IF(AND(P106=0,Q106=0),0,IF(OR(ISBLANK(P106),P106=0),1,IF(ISBLANK(Q106),-1,(Q106-P106)/P106)))</f>
        <v>62.4200053470176</v>
      </c>
      <c r="S106" s="3"/>
      <c r="U106" s="2"/>
      <c r="V106" s="2"/>
    </row>
    <row r="107" spans="7:22" ht="15.6">
      <c r="I107" s="197"/>
      <c r="J107" s="197"/>
      <c r="K107" s="197"/>
      <c r="L107" s="198"/>
      <c r="M107" s="198"/>
      <c r="N107" s="198">
        <v>511325</v>
      </c>
      <c r="O107" s="25" t="s">
        <v>25</v>
      </c>
      <c r="P107" s="42">
        <f>SUMPRODUCT(('[1]HK 2023'!$A$6:$A$205=$A107)+('[1]HK 2023'!$A$6:$A$205=$B107)+('[1]HK 2023'!$A$6:$A$205=$C107)+('[1]HK 2023'!$A$6:$A$205=$D107)+('[1]HK 2023'!$A$6:$A$205=$E107)+('[1]HK 2023'!$A$6:$A$205=$F107)+('[1]HK 2023'!$A$6:$A$205=$G107)+('[1]HK 2023'!$A$6:$A$205=$H107)+('[1]HK 2023'!$A$6:$A$205=$I107)+('[1]HK 2023'!$A$6:$A$205=$J107)+('[1]HK 2023'!$A$6:$A$205=$K107)+('[1]HK 2023'!$A$6:$A$205=$L107)+('[1]HK 2023'!$A$6:$A$205=$M107)+('[1]HK 2023'!$A$6:$A$205=$N107),('[1]HK 2023'!$H$6:$H$205))</f>
        <v>22839.96</v>
      </c>
      <c r="Q107" s="42">
        <f>SUMPRODUCT(('[2]HK 2024'!$A$6:$A$198=$A107)+('[2]HK 2024'!$A$6:$A$198=$B107)+('[2]HK 2024'!$A$6:$A$198=$C107)+('[2]HK 2024'!$A$6:$A$198=$D107)+('[2]HK 2024'!$A$6:$A$198=$E107)+('[2]HK 2024'!$A$6:$A$198=$F107)+('[2]HK 2024'!$A$6:$A$198=$G107)+('[2]HK 2024'!$A$6:$A$198=$H107)+('[2]HK 2024'!$A$6:$A$198=$I107)+('[2]HK 2024'!$A$6:$A$198=$J107)+('[2]HK 2024'!$A$6:$A$198=$K107)+('[2]HK 2024'!$A$6:$A$198=$L107)+('[2]HK 2024'!$A$6:$A$198=$M107)+('[2]HK 2024'!$A$6:$A$198=$N107),('[2]HK 2024'!$H$6:$H$198))</f>
        <v>409587.42</v>
      </c>
      <c r="R107" s="180">
        <f>IF(AND(P107=0,Q107=0),0,IF(OR(ISBLANK(P107),P107=0),1,IF(ISBLANK(Q107),-1,(Q107-P107)/P107)))</f>
        <v>16.932930705657977</v>
      </c>
      <c r="S107" s="3"/>
      <c r="U107" s="2"/>
      <c r="V107" s="2"/>
    </row>
    <row r="108" spans="7:22" ht="15.6">
      <c r="I108" s="197"/>
      <c r="J108" s="197"/>
      <c r="K108" s="197"/>
      <c r="L108" s="198">
        <v>511330</v>
      </c>
      <c r="M108" s="198">
        <v>511331</v>
      </c>
      <c r="N108" s="198">
        <v>511332</v>
      </c>
      <c r="O108" s="25" t="s">
        <v>26</v>
      </c>
      <c r="P108" s="42">
        <f>SUMPRODUCT(('[1]HK 2023'!$A$6:$A$205=$A108)+('[1]HK 2023'!$A$6:$A$205=$B108)+('[1]HK 2023'!$A$6:$A$205=$C108)+('[1]HK 2023'!$A$6:$A$205=$D108)+('[1]HK 2023'!$A$6:$A$205=$E108)+('[1]HK 2023'!$A$6:$A$205=$F108)+('[1]HK 2023'!$A$6:$A$205=$G108)+('[1]HK 2023'!$A$6:$A$205=$H108)+('[1]HK 2023'!$A$6:$A$205=$I108)+('[1]HK 2023'!$A$6:$A$205=$J108)+('[1]HK 2023'!$A$6:$A$205=$K108)+('[1]HK 2023'!$A$6:$A$205=$L108)+('[1]HK 2023'!$A$6:$A$205=$M108)+('[1]HK 2023'!$A$6:$A$205=$N108),('[1]HK 2023'!$H$6:$H$205))</f>
        <v>33620.99</v>
      </c>
      <c r="Q108" s="42">
        <f>SUMPRODUCT(('[2]HK 2024'!$A$6:$A$198=$A108)+('[2]HK 2024'!$A$6:$A$198=$B108)+('[2]HK 2024'!$A$6:$A$198=$C108)+('[2]HK 2024'!$A$6:$A$198=$D108)+('[2]HK 2024'!$A$6:$A$198=$E108)+('[2]HK 2024'!$A$6:$A$198=$F108)+('[2]HK 2024'!$A$6:$A$198=$G108)+('[2]HK 2024'!$A$6:$A$198=$H108)+('[2]HK 2024'!$A$6:$A$198=$I108)+('[2]HK 2024'!$A$6:$A$198=$J108)+('[2]HK 2024'!$A$6:$A$198=$K108)+('[2]HK 2024'!$A$6:$A$198=$L108)+('[2]HK 2024'!$A$6:$A$198=$M108)+('[2]HK 2024'!$A$6:$A$198=$N108),('[2]HK 2024'!$H$6:$H$198))</f>
        <v>287253.07</v>
      </c>
      <c r="R108" s="180">
        <f t="shared" ref="R108:R116" si="12">IF(AND(P108=0,Q108=0),0,IF(OR(ISBLANK(P108),P108=0),1,IF(ISBLANK(Q108),-1,(Q108-P108)/P108)))</f>
        <v>7.5438611415071364</v>
      </c>
      <c r="S108" s="3"/>
      <c r="U108" s="2"/>
      <c r="V108" s="2"/>
    </row>
    <row r="109" spans="7:22" ht="15.6">
      <c r="I109" s="198"/>
      <c r="J109" s="198"/>
      <c r="K109" s="198"/>
      <c r="L109" s="198"/>
      <c r="M109" s="198">
        <v>511328</v>
      </c>
      <c r="N109" s="198">
        <v>511324</v>
      </c>
      <c r="O109" s="182" t="s">
        <v>125</v>
      </c>
      <c r="P109" s="42">
        <f>SUMPRODUCT(('[1]HK 2023'!$A$6:$A$205=$A109)+('[1]HK 2023'!$A$6:$A$205=$B109)+('[1]HK 2023'!$A$6:$A$205=$C109)+('[1]HK 2023'!$A$6:$A$205=$D109)+('[1]HK 2023'!$A$6:$A$205=$E109)+('[1]HK 2023'!$A$6:$A$205=$F109)+('[1]HK 2023'!$A$6:$A$205=$G109)+('[1]HK 2023'!$A$6:$A$205=$H109)+('[1]HK 2023'!$A$6:$A$205=$I109)+('[1]HK 2023'!$A$6:$A$205=$J109)+('[1]HK 2023'!$A$6:$A$205=$K109)+('[1]HK 2023'!$A$6:$A$205=$L109)+('[1]HK 2023'!$A$6:$A$205=$M109)+('[1]HK 2023'!$A$6:$A$205=$N109),('[1]HK 2023'!$H$6:$H$205))</f>
        <v>30796.940000000002</v>
      </c>
      <c r="Q109" s="42">
        <f>SUMPRODUCT(('[2]HK 2024'!$A$6:$A$198=$A109)+('[2]HK 2024'!$A$6:$A$198=$B109)+('[2]HK 2024'!$A$6:$A$198=$C109)+('[2]HK 2024'!$A$6:$A$198=$D109)+('[2]HK 2024'!$A$6:$A$198=$E109)+('[2]HK 2024'!$A$6:$A$198=$F109)+('[2]HK 2024'!$A$6:$A$198=$G109)+('[2]HK 2024'!$A$6:$A$198=$H109)+('[2]HK 2024'!$A$6:$A$198=$I109)+('[2]HK 2024'!$A$6:$A$198=$J109)+('[2]HK 2024'!$A$6:$A$198=$K109)+('[2]HK 2024'!$A$6:$A$198=$L109)+('[2]HK 2024'!$A$6:$A$198=$M109)+('[2]HK 2024'!$A$6:$A$198=$N109),('[2]HK 2024'!$H$6:$H$198))</f>
        <v>156999.91</v>
      </c>
      <c r="R109" s="180">
        <f t="shared" si="12"/>
        <v>4.0979061556115637</v>
      </c>
      <c r="S109" s="3"/>
      <c r="U109" s="2"/>
      <c r="V109" s="2"/>
    </row>
    <row r="110" spans="7:22" ht="15.6">
      <c r="I110" s="197"/>
      <c r="J110" s="197"/>
      <c r="K110" s="197"/>
      <c r="L110" s="198"/>
      <c r="M110" s="198"/>
      <c r="N110" s="198">
        <v>511322</v>
      </c>
      <c r="O110" s="25" t="s">
        <v>28</v>
      </c>
      <c r="P110" s="42">
        <f>SUMPRODUCT(('[1]HK 2023'!$A$6:$A$205=$A110)+('[1]HK 2023'!$A$6:$A$205=$B110)+('[1]HK 2023'!$A$6:$A$205=$C110)+('[1]HK 2023'!$A$6:$A$205=$D110)+('[1]HK 2023'!$A$6:$A$205=$E110)+('[1]HK 2023'!$A$6:$A$205=$F110)+('[1]HK 2023'!$A$6:$A$205=$G110)+('[1]HK 2023'!$A$6:$A$205=$H110)+('[1]HK 2023'!$A$6:$A$205=$I110)+('[1]HK 2023'!$A$6:$A$205=$J110)+('[1]HK 2023'!$A$6:$A$205=$K110)+('[1]HK 2023'!$A$6:$A$205=$L110)+('[1]HK 2023'!$A$6:$A$205=$M110)+('[1]HK 2023'!$A$6:$A$205=$N110),('[1]HK 2023'!$H$6:$H$205))</f>
        <v>12776.18</v>
      </c>
      <c r="Q110" s="42">
        <f>SUMPRODUCT(('[2]HK 2024'!$A$6:$A$198=$A110)+('[2]HK 2024'!$A$6:$A$198=$B110)+('[2]HK 2024'!$A$6:$A$198=$C110)+('[2]HK 2024'!$A$6:$A$198=$D110)+('[2]HK 2024'!$A$6:$A$198=$E110)+('[2]HK 2024'!$A$6:$A$198=$F110)+('[2]HK 2024'!$A$6:$A$198=$G110)+('[2]HK 2024'!$A$6:$A$198=$H110)+('[2]HK 2024'!$A$6:$A$198=$I110)+('[2]HK 2024'!$A$6:$A$198=$J110)+('[2]HK 2024'!$A$6:$A$198=$K110)+('[2]HK 2024'!$A$6:$A$198=$L110)+('[2]HK 2024'!$A$6:$A$198=$M110)+('[2]HK 2024'!$A$6:$A$198=$N110),('[2]HK 2024'!$H$6:$H$198))</f>
        <v>11809.64</v>
      </c>
      <c r="R110" s="180">
        <f t="shared" si="12"/>
        <v>-7.5651720623848506E-2</v>
      </c>
      <c r="S110" s="3"/>
      <c r="U110" s="2"/>
      <c r="V110" s="2"/>
    </row>
    <row r="111" spans="7:22" ht="15.6">
      <c r="I111" s="197"/>
      <c r="J111" s="197"/>
      <c r="K111" s="197"/>
      <c r="L111" s="198"/>
      <c r="M111" s="198"/>
      <c r="N111" s="198">
        <v>511321</v>
      </c>
      <c r="O111" s="25" t="s">
        <v>23</v>
      </c>
      <c r="P111" s="42">
        <f>SUMPRODUCT(('[1]HK 2023'!$A$6:$A$205=$A111)+('[1]HK 2023'!$A$6:$A$205=$B111)+('[1]HK 2023'!$A$6:$A$205=$C111)+('[1]HK 2023'!$A$6:$A$205=$D111)+('[1]HK 2023'!$A$6:$A$205=$E111)+('[1]HK 2023'!$A$6:$A$205=$F111)+('[1]HK 2023'!$A$6:$A$205=$G111)+('[1]HK 2023'!$A$6:$A$205=$H111)+('[1]HK 2023'!$A$6:$A$205=$I111)+('[1]HK 2023'!$A$6:$A$205=$J111)+('[1]HK 2023'!$A$6:$A$205=$K111)+('[1]HK 2023'!$A$6:$A$205=$L111)+('[1]HK 2023'!$A$6:$A$205=$M111)+('[1]HK 2023'!$A$6:$A$205=$N111),('[1]HK 2023'!$H$6:$H$205))</f>
        <v>11996.02</v>
      </c>
      <c r="Q111" s="42">
        <f>SUMPRODUCT(('[2]HK 2024'!$A$6:$A$198=$A111)+('[2]HK 2024'!$A$6:$A$198=$B111)+('[2]HK 2024'!$A$6:$A$198=$C111)+('[2]HK 2024'!$A$6:$A$198=$D111)+('[2]HK 2024'!$A$6:$A$198=$E111)+('[2]HK 2024'!$A$6:$A$198=$F111)+('[2]HK 2024'!$A$6:$A$198=$G111)+('[2]HK 2024'!$A$6:$A$198=$H111)+('[2]HK 2024'!$A$6:$A$198=$I111)+('[2]HK 2024'!$A$6:$A$198=$J111)+('[2]HK 2024'!$A$6:$A$198=$K111)+('[2]HK 2024'!$A$6:$A$198=$L111)+('[2]HK 2024'!$A$6:$A$198=$M111)+('[2]HK 2024'!$A$6:$A$198=$N111),('[2]HK 2024'!$H$6:$H$198))</f>
        <v>11745.99</v>
      </c>
      <c r="R111" s="180">
        <f t="shared" si="12"/>
        <v>-2.0842746177482253E-2</v>
      </c>
      <c r="S111" s="8"/>
      <c r="U111" s="2"/>
      <c r="V111" s="2"/>
    </row>
    <row r="112" spans="7:22" ht="15.6">
      <c r="I112" s="197"/>
      <c r="J112" s="197"/>
      <c r="K112" s="197"/>
      <c r="L112" s="198"/>
      <c r="M112" s="198"/>
      <c r="N112" s="198">
        <v>511326</v>
      </c>
      <c r="O112" s="25" t="s">
        <v>24</v>
      </c>
      <c r="P112" s="42">
        <f>SUMPRODUCT(('[1]HK 2023'!$A$6:$A$205=$A112)+('[1]HK 2023'!$A$6:$A$205=$B112)+('[1]HK 2023'!$A$6:$A$205=$C112)+('[1]HK 2023'!$A$6:$A$205=$D112)+('[1]HK 2023'!$A$6:$A$205=$E112)+('[1]HK 2023'!$A$6:$A$205=$F112)+('[1]HK 2023'!$A$6:$A$205=$G112)+('[1]HK 2023'!$A$6:$A$205=$H112)+('[1]HK 2023'!$A$6:$A$205=$I112)+('[1]HK 2023'!$A$6:$A$205=$J112)+('[1]HK 2023'!$A$6:$A$205=$K112)+('[1]HK 2023'!$A$6:$A$205=$L112)+('[1]HK 2023'!$A$6:$A$205=$M112)+('[1]HK 2023'!$A$6:$A$205=$N112),('[1]HK 2023'!$H$6:$H$205))</f>
        <v>200</v>
      </c>
      <c r="Q112" s="42">
        <f>SUMPRODUCT(('[2]HK 2024'!$A$6:$A$198=$A112)+('[2]HK 2024'!$A$6:$A$198=$B112)+('[2]HK 2024'!$A$6:$A$198=$C112)+('[2]HK 2024'!$A$6:$A$198=$D112)+('[2]HK 2024'!$A$6:$A$198=$E112)+('[2]HK 2024'!$A$6:$A$198=$F112)+('[2]HK 2024'!$A$6:$A$198=$G112)+('[2]HK 2024'!$A$6:$A$198=$H112)+('[2]HK 2024'!$A$6:$A$198=$I112)+('[2]HK 2024'!$A$6:$A$198=$J112)+('[2]HK 2024'!$A$6:$A$198=$K112)+('[2]HK 2024'!$A$6:$A$198=$L112)+('[2]HK 2024'!$A$6:$A$198=$M112)+('[2]HK 2024'!$A$6:$A$198=$N112),('[2]HK 2024'!$H$6:$H$198))</f>
        <v>4378</v>
      </c>
      <c r="R112" s="180">
        <f t="shared" si="12"/>
        <v>20.89</v>
      </c>
      <c r="S112" s="3"/>
      <c r="U112" s="2"/>
      <c r="V112" s="2"/>
    </row>
    <row r="113" spans="9:22" ht="15.75" customHeight="1">
      <c r="I113" s="197"/>
      <c r="J113" s="197"/>
      <c r="K113" s="197"/>
      <c r="L113" s="198"/>
      <c r="M113" s="198"/>
      <c r="N113" s="198">
        <v>511323</v>
      </c>
      <c r="O113" s="182" t="s">
        <v>124</v>
      </c>
      <c r="P113" s="42">
        <f>SUMPRODUCT(('[1]HK 2023'!$A$6:$A$205=$A113)+('[1]HK 2023'!$A$6:$A$205=$B113)+('[1]HK 2023'!$A$6:$A$205=$C113)+('[1]HK 2023'!$A$6:$A$205=$D113)+('[1]HK 2023'!$A$6:$A$205=$E113)+('[1]HK 2023'!$A$6:$A$205=$F113)+('[1]HK 2023'!$A$6:$A$205=$G113)+('[1]HK 2023'!$A$6:$A$205=$H113)+('[1]HK 2023'!$A$6:$A$205=$I113)+('[1]HK 2023'!$A$6:$A$205=$J113)+('[1]HK 2023'!$A$6:$A$205=$K113)+('[1]HK 2023'!$A$6:$A$205=$L113)+('[1]HK 2023'!$A$6:$A$205=$M113)+('[1]HK 2023'!$A$6:$A$205=$N113),('[1]HK 2023'!$H$6:$H$205))</f>
        <v>13010.31</v>
      </c>
      <c r="Q113" s="42">
        <f>SUMPRODUCT(('[2]HK 2024'!$A$6:$A$198=$A113)+('[2]HK 2024'!$A$6:$A$198=$B113)+('[2]HK 2024'!$A$6:$A$198=$C113)+('[2]HK 2024'!$A$6:$A$198=$D113)+('[2]HK 2024'!$A$6:$A$198=$E113)+('[2]HK 2024'!$A$6:$A$198=$F113)+('[2]HK 2024'!$A$6:$A$198=$G113)+('[2]HK 2024'!$A$6:$A$198=$H113)+('[2]HK 2024'!$A$6:$A$198=$I113)+('[2]HK 2024'!$A$6:$A$198=$J113)+('[2]HK 2024'!$A$6:$A$198=$K113)+('[2]HK 2024'!$A$6:$A$198=$L113)+('[2]HK 2024'!$A$6:$A$198=$M113)+('[2]HK 2024'!$A$6:$A$198=$N113),('[2]HK 2024'!$H$6:$H$198))</f>
        <v>1255.1300000000001</v>
      </c>
      <c r="R113" s="180">
        <f>IF(AND(P113=0,Q113=0),0,IF(OR(ISBLANK(P113),P113=0),1,IF(ISBLANK(Q113),-1,(Q113-P113)/P113)))</f>
        <v>-0.90352804814028265</v>
      </c>
      <c r="S113" s="8"/>
      <c r="U113" s="2"/>
      <c r="V113" s="2"/>
    </row>
    <row r="114" spans="9:22" ht="15.6" hidden="1" outlineLevel="1">
      <c r="I114" s="197"/>
      <c r="J114" s="197"/>
      <c r="K114" s="197"/>
      <c r="L114" s="198"/>
      <c r="M114" s="198"/>
      <c r="N114" s="198">
        <v>511327</v>
      </c>
      <c r="O114" s="25" t="s">
        <v>29</v>
      </c>
      <c r="P114" s="42">
        <f>SUMPRODUCT(('[1]HK 2023'!$A$6:$A$205=$A114)+('[1]HK 2023'!$A$6:$A$205=$B114)+('[1]HK 2023'!$A$6:$A$205=$C114)+('[1]HK 2023'!$A$6:$A$205=$D114)+('[1]HK 2023'!$A$6:$A$205=$E114)+('[1]HK 2023'!$A$6:$A$205=$F114)+('[1]HK 2023'!$A$6:$A$205=$G114)+('[1]HK 2023'!$A$6:$A$205=$H114)+('[1]HK 2023'!$A$6:$A$205=$I114)+('[1]HK 2023'!$A$6:$A$205=$J114)+('[1]HK 2023'!$A$6:$A$205=$K114)+('[1]HK 2023'!$A$6:$A$205=$L114)+('[1]HK 2023'!$A$6:$A$205=$M114)+('[1]HK 2023'!$A$6:$A$205=$N114),('[1]HK 2023'!$H$6:$H$205))</f>
        <v>0</v>
      </c>
      <c r="Q114" s="42">
        <f>SUMPRODUCT(('[2]HK 2024'!$A$6:$A$198=$A114)+('[2]HK 2024'!$A$6:$A$198=$B114)+('[2]HK 2024'!$A$6:$A$198=$C114)+('[2]HK 2024'!$A$6:$A$198=$D114)+('[2]HK 2024'!$A$6:$A$198=$E114)+('[2]HK 2024'!$A$6:$A$198=$F114)+('[2]HK 2024'!$A$6:$A$198=$G114)+('[2]HK 2024'!$A$6:$A$198=$H114)+('[2]HK 2024'!$A$6:$A$198=$I114)+('[2]HK 2024'!$A$6:$A$198=$J114)+('[2]HK 2024'!$A$6:$A$198=$K114)+('[2]HK 2024'!$A$6:$A$198=$L114)+('[2]HK 2024'!$A$6:$A$198=$M114)+('[2]HK 2024'!$A$6:$A$198=$N114),('[2]HK 2024'!$H$6:$H$198))</f>
        <v>0</v>
      </c>
      <c r="R114" s="180">
        <f t="shared" si="12"/>
        <v>0</v>
      </c>
      <c r="S114" s="8"/>
      <c r="U114" s="2"/>
      <c r="V114" s="2"/>
    </row>
    <row r="115" spans="9:22" ht="15.6" hidden="1" outlineLevel="1">
      <c r="I115" s="197"/>
      <c r="J115" s="197"/>
      <c r="K115" s="197"/>
      <c r="L115" s="198"/>
      <c r="M115" s="198"/>
      <c r="N115" s="198">
        <v>511600</v>
      </c>
      <c r="O115" s="25" t="s">
        <v>27</v>
      </c>
      <c r="P115" s="42">
        <f>SUMPRODUCT(('[1]HK 2023'!$A$6:$A$205=$A115)+('[1]HK 2023'!$A$6:$A$205=$B115)+('[1]HK 2023'!$A$6:$A$205=$C115)+('[1]HK 2023'!$A$6:$A$205=$D115)+('[1]HK 2023'!$A$6:$A$205=$E115)+('[1]HK 2023'!$A$6:$A$205=$F115)+('[1]HK 2023'!$A$6:$A$205=$G115)+('[1]HK 2023'!$A$6:$A$205=$H115)+('[1]HK 2023'!$A$6:$A$205=$I115)+('[1]HK 2023'!$A$6:$A$205=$J115)+('[1]HK 2023'!$A$6:$A$205=$K115)+('[1]HK 2023'!$A$6:$A$205=$L115)+('[1]HK 2023'!$A$6:$A$205=$M115)+('[1]HK 2023'!$A$6:$A$205=$N115),('[1]HK 2023'!$H$6:$H$205))</f>
        <v>0</v>
      </c>
      <c r="Q115" s="42">
        <f>SUMPRODUCT(('[2]HK 2024'!$A$6:$A$198=$A115)+('[2]HK 2024'!$A$6:$A$198=$B115)+('[2]HK 2024'!$A$6:$A$198=$C115)+('[2]HK 2024'!$A$6:$A$198=$D115)+('[2]HK 2024'!$A$6:$A$198=$E115)+('[2]HK 2024'!$A$6:$A$198=$F115)+('[2]HK 2024'!$A$6:$A$198=$G115)+('[2]HK 2024'!$A$6:$A$198=$H115)+('[2]HK 2024'!$A$6:$A$198=$I115)+('[2]HK 2024'!$A$6:$A$198=$J115)+('[2]HK 2024'!$A$6:$A$198=$K115)+('[2]HK 2024'!$A$6:$A$198=$L115)+('[2]HK 2024'!$A$6:$A$198=$M115)+('[2]HK 2024'!$A$6:$A$198=$N115),('[2]HK 2024'!$H$6:$H$198))</f>
        <v>0</v>
      </c>
      <c r="R115" s="180">
        <f t="shared" si="12"/>
        <v>0</v>
      </c>
      <c r="S115" s="3"/>
      <c r="U115" s="2"/>
      <c r="V115" s="2"/>
    </row>
    <row r="116" spans="9:22" ht="15.6" collapsed="1">
      <c r="I116" s="197"/>
      <c r="J116" s="197"/>
      <c r="K116" s="197"/>
      <c r="L116" s="198"/>
      <c r="M116" s="198"/>
      <c r="N116" s="200">
        <v>511020</v>
      </c>
      <c r="O116" s="19" t="s">
        <v>108</v>
      </c>
      <c r="P116" s="43">
        <f>SUMPRODUCT(('[1]HK 2023'!$A$6:$A$205=$A116)+('[1]HK 2023'!$A$6:$A$205=$B116)+('[1]HK 2023'!$A$6:$A$205=$C116)+('[1]HK 2023'!$A$6:$A$205=$D116)+('[1]HK 2023'!$A$6:$A$205=$E116)+('[1]HK 2023'!$A$6:$A$205=$F116)+('[1]HK 2023'!$A$6:$A$205=$G116)+('[1]HK 2023'!$A$6:$A$205=$H116)+('[1]HK 2023'!$A$6:$A$205=$I116)+('[1]HK 2023'!$A$6:$A$205=$J116)+('[1]HK 2023'!$A$6:$A$205=$K116)+('[1]HK 2023'!$A$6:$A$205=$L116)+('[1]HK 2023'!$A$6:$A$205=$M116)+('[1]HK 2023'!$A$6:$A$205=$N116),('[1]HK 2023'!$H$6:$H$205))</f>
        <v>6646.14</v>
      </c>
      <c r="Q116" s="43">
        <f>SUMPRODUCT(('[2]HK 2024'!$A$6:$A$198=$A116)+('[2]HK 2024'!$A$6:$A$198=$B116)+('[2]HK 2024'!$A$6:$A$198=$C116)+('[2]HK 2024'!$A$6:$A$198=$D116)+('[2]HK 2024'!$A$6:$A$198=$E116)+('[2]HK 2024'!$A$6:$A$198=$F116)+('[2]HK 2024'!$A$6:$A$198=$G116)+('[2]HK 2024'!$A$6:$A$198=$H116)+('[2]HK 2024'!$A$6:$A$198=$I116)+('[2]HK 2024'!$A$6:$A$198=$J116)+('[2]HK 2024'!$A$6:$A$198=$K116)+('[2]HK 2024'!$A$6:$A$198=$L116)+('[2]HK 2024'!$A$6:$A$198=$M116)+('[2]HK 2024'!$A$6:$A$198=$N116),('[2]HK 2024'!$H$6:$H$198))</f>
        <v>6752.07</v>
      </c>
      <c r="R116" s="169">
        <f t="shared" si="12"/>
        <v>1.5938574872030889E-2</v>
      </c>
      <c r="S116" s="12"/>
      <c r="U116" s="2"/>
      <c r="V116" s="2"/>
    </row>
    <row r="117" spans="9:22" ht="15.6">
      <c r="I117" s="197"/>
      <c r="J117" s="197"/>
      <c r="K117" s="197"/>
      <c r="L117" s="198"/>
      <c r="M117" s="198"/>
      <c r="N117" s="198"/>
      <c r="O117" s="38"/>
      <c r="P117" s="56"/>
      <c r="Q117" s="56"/>
      <c r="R117" s="183"/>
      <c r="S117" s="12"/>
      <c r="U117" s="2"/>
      <c r="V117" s="2"/>
    </row>
    <row r="118" spans="9:22" ht="18">
      <c r="I118" s="197"/>
      <c r="J118" s="197"/>
      <c r="K118" s="197"/>
      <c r="L118" s="198"/>
      <c r="M118" s="198">
        <v>512300</v>
      </c>
      <c r="N118" s="198">
        <v>512301</v>
      </c>
      <c r="O118" s="36" t="s">
        <v>115</v>
      </c>
      <c r="P118" s="54">
        <f>SUMPRODUCT(('[1]HK 2023'!$A$6:$A$205=$A118)+('[1]HK 2023'!$A$6:$A$205=$B118)+('[1]HK 2023'!$A$6:$A$205=$C118)+('[1]HK 2023'!$A$6:$A$205=$D118)+('[1]HK 2023'!$A$6:$A$205=$E118)+('[1]HK 2023'!$A$6:$A$205=$F118)+('[1]HK 2023'!$A$6:$A$205=$G118)+('[1]HK 2023'!$A$6:$A$205=$H118)+('[1]HK 2023'!$A$6:$A$205=$I118)+('[1]HK 2023'!$A$6:$A$205=$J118)+('[1]HK 2023'!$A$6:$A$205=$K118)+('[1]HK 2023'!$A$6:$A$205=$L118)+('[1]HK 2023'!$A$6:$A$205=$M118)+('[1]HK 2023'!$A$6:$A$205=$N118),('[1]HK 2023'!$H$6:$H$205))</f>
        <v>13655</v>
      </c>
      <c r="Q118" s="54">
        <f>SUMPRODUCT(('[2]HK 2024'!$A$6:$A$198=$A118)+('[2]HK 2024'!$A$6:$A$198=$B118)+('[2]HK 2024'!$A$6:$A$198=$C118)+('[2]HK 2024'!$A$6:$A$198=$D118)+('[2]HK 2024'!$A$6:$A$198=$E118)+('[2]HK 2024'!$A$6:$A$198=$F118)+('[2]HK 2024'!$A$6:$A$198=$G118)+('[2]HK 2024'!$A$6:$A$198=$H118)+('[2]HK 2024'!$A$6:$A$198=$I118)+('[2]HK 2024'!$A$6:$A$198=$J118)+('[2]HK 2024'!$A$6:$A$198=$K118)+('[2]HK 2024'!$A$6:$A$198=$L118)+('[2]HK 2024'!$A$6:$A$198=$M118)+('[2]HK 2024'!$A$6:$A$198=$N118),('[2]HK 2024'!$H$6:$H$198))</f>
        <v>8037</v>
      </c>
      <c r="R118" s="167">
        <f>IF(AND(P118=0,Q118=0),0,IF(OR(ISBLANK(P118),P118=0),1,IF(ISBLANK(Q118),-1,(Q118-P118)/P118)))</f>
        <v>-0.4114243866715489</v>
      </c>
      <c r="S118" s="12"/>
      <c r="U118" s="2"/>
      <c r="V118" s="2"/>
    </row>
    <row r="119" spans="9:22" ht="15.6">
      <c r="I119" s="197"/>
      <c r="J119" s="197"/>
      <c r="K119" s="197"/>
      <c r="L119" s="198"/>
      <c r="M119" s="198"/>
      <c r="N119" s="198"/>
      <c r="O119" s="39"/>
      <c r="P119" s="57"/>
      <c r="Q119" s="57"/>
      <c r="R119" s="151"/>
      <c r="S119" s="3"/>
      <c r="T119" s="3"/>
      <c r="U119" s="2"/>
      <c r="V119" s="2"/>
    </row>
    <row r="120" spans="9:22" ht="18" outlineLevel="1">
      <c r="I120" s="197"/>
      <c r="J120" s="197"/>
      <c r="K120" s="197"/>
      <c r="L120" s="198"/>
      <c r="M120" s="198"/>
      <c r="N120" s="198">
        <v>516100</v>
      </c>
      <c r="O120" s="36" t="s">
        <v>126</v>
      </c>
      <c r="P120" s="54">
        <f>SUMPRODUCT(('[1]HK 2023'!$A$6:$A$205=$A120)+('[1]HK 2023'!$A$6:$A$205=$B120)+('[1]HK 2023'!$A$6:$A$205=$C120)+('[1]HK 2023'!$A$6:$A$205=$D120)+('[1]HK 2023'!$A$6:$A$205=$E120)+('[1]HK 2023'!$A$6:$A$205=$F120)+('[1]HK 2023'!$A$6:$A$205=$G120)+('[1]HK 2023'!$A$6:$A$205=$H120)+('[1]HK 2023'!$A$6:$A$205=$I120)+('[1]HK 2023'!$A$6:$A$205=$J120)+('[1]HK 2023'!$A$6:$A$205=$K120)+('[1]HK 2023'!$A$6:$A$205=$L120)+('[1]HK 2023'!$A$6:$A$205=$M120)+('[1]HK 2023'!$A$6:$A$205=$N120),('[1]HK 2023'!$H$6:$H$205))</f>
        <v>0</v>
      </c>
      <c r="Q120" s="54">
        <f>SUMPRODUCT(('[2]HK 2024'!$A$6:$A$198=$A120)+('[2]HK 2024'!$A$6:$A$198=$B120)+('[2]HK 2024'!$A$6:$A$198=$C120)+('[2]HK 2024'!$A$6:$A$198=$D120)+('[2]HK 2024'!$A$6:$A$198=$E120)+('[2]HK 2024'!$A$6:$A$198=$F120)+('[2]HK 2024'!$A$6:$A$198=$G120)+('[2]HK 2024'!$A$6:$A$198=$H120)+('[2]HK 2024'!$A$6:$A$198=$I120)+('[2]HK 2024'!$A$6:$A$198=$J120)+('[2]HK 2024'!$A$6:$A$198=$K120)+('[2]HK 2024'!$A$6:$A$198=$L120)+('[2]HK 2024'!$A$6:$A$198=$M120)+('[2]HK 2024'!$A$6:$A$198=$N120),('[2]HK 2024'!$H$6:$H$198))</f>
        <v>0</v>
      </c>
      <c r="R120" s="167">
        <f>IF(AND(P120=0,Q120=0),0,IF(OR(ISBLANK(P120),P120=0),1,IF(ISBLANK(Q120),-1,(Q120-P120)/P120)))</f>
        <v>0</v>
      </c>
      <c r="S120" s="3"/>
      <c r="T120" s="3"/>
      <c r="U120" s="2"/>
      <c r="V120" s="2"/>
    </row>
    <row r="121" spans="9:22" ht="15.6" outlineLevel="1">
      <c r="I121" s="197"/>
      <c r="J121" s="197"/>
      <c r="K121" s="197"/>
      <c r="L121" s="198"/>
      <c r="M121" s="198"/>
      <c r="N121" s="198"/>
      <c r="O121" s="39"/>
      <c r="P121" s="57"/>
      <c r="Q121" s="57"/>
      <c r="R121" s="151"/>
      <c r="S121" s="3"/>
      <c r="T121" s="3"/>
      <c r="U121" s="2"/>
      <c r="V121" s="2"/>
    </row>
    <row r="122" spans="9:22" ht="18">
      <c r="I122" s="197"/>
      <c r="J122" s="197"/>
      <c r="K122" s="197"/>
      <c r="L122" s="198"/>
      <c r="M122" s="198"/>
      <c r="N122" s="198"/>
      <c r="O122" s="36" t="s">
        <v>116</v>
      </c>
      <c r="P122" s="54">
        <f>SUM(P123:P141)</f>
        <v>664014.65000000014</v>
      </c>
      <c r="Q122" s="54">
        <f>SUM(Q123:Q141)</f>
        <v>557949.63</v>
      </c>
      <c r="R122" s="167">
        <f>IF(AND(P122=0,Q122=0),0,IF(OR(ISBLANK(P122),P122=0),1,IF(ISBLANK(Q122),-1,(Q122-P122)/P122)))</f>
        <v>-0.15973295167508747</v>
      </c>
      <c r="S122" s="10"/>
      <c r="T122" s="10"/>
      <c r="U122" s="2"/>
      <c r="V122" s="2"/>
    </row>
    <row r="123" spans="9:22" ht="15.75" customHeight="1">
      <c r="I123" s="197"/>
      <c r="J123" s="197"/>
      <c r="K123" s="197"/>
      <c r="L123" s="198"/>
      <c r="M123" s="198"/>
      <c r="N123" s="198"/>
      <c r="O123" s="17" t="s">
        <v>2</v>
      </c>
      <c r="P123" s="47"/>
      <c r="Q123" s="47"/>
      <c r="R123" s="168"/>
      <c r="S123" s="8"/>
      <c r="T123" s="8"/>
      <c r="U123" s="2"/>
      <c r="V123" s="2"/>
    </row>
    <row r="124" spans="9:22" ht="15.75" customHeight="1">
      <c r="I124" s="197"/>
      <c r="J124" s="197"/>
      <c r="K124" s="197"/>
      <c r="L124" s="198"/>
      <c r="M124" s="198">
        <v>518470</v>
      </c>
      <c r="N124" s="198">
        <v>518471</v>
      </c>
      <c r="O124" s="17" t="s">
        <v>31</v>
      </c>
      <c r="P124" s="42">
        <f>SUMPRODUCT(('[1]HK 2023'!$A$6:$A$205=$A124)+('[1]HK 2023'!$A$6:$A$205=$B124)+('[1]HK 2023'!$A$6:$A$205=$C124)+('[1]HK 2023'!$A$6:$A$205=$D124)+('[1]HK 2023'!$A$6:$A$205=$E124)+('[1]HK 2023'!$A$6:$A$205=$F124)+('[1]HK 2023'!$A$6:$A$205=$G124)+('[1]HK 2023'!$A$6:$A$205=$H124)+('[1]HK 2023'!$A$6:$A$205=$I124)+('[1]HK 2023'!$A$6:$A$205=$J124)+('[1]HK 2023'!$A$6:$A$205=$K124)+('[1]HK 2023'!$A$6:$A$205=$L124)+('[1]HK 2023'!$A$6:$A$205=$M124)+('[1]HK 2023'!$A$6:$A$205=$N124),('[1]HK 2023'!$H$6:$H$205))</f>
        <v>103173.1</v>
      </c>
      <c r="Q124" s="42">
        <f>SUMPRODUCT(('[2]HK 2024'!$A$6:$A$198=$A124)+('[2]HK 2024'!$A$6:$A$198=$B124)+('[2]HK 2024'!$A$6:$A$198=$C124)+('[2]HK 2024'!$A$6:$A$198=$D124)+('[2]HK 2024'!$A$6:$A$198=$E124)+('[2]HK 2024'!$A$6:$A$198=$F124)+('[2]HK 2024'!$A$6:$A$198=$G124)+('[2]HK 2024'!$A$6:$A$198=$H124)+('[2]HK 2024'!$A$6:$A$198=$I124)+('[2]HK 2024'!$A$6:$A$198=$J124)+('[2]HK 2024'!$A$6:$A$198=$K124)+('[2]HK 2024'!$A$6:$A$198=$L124)+('[2]HK 2024'!$A$6:$A$198=$M124)+('[2]HK 2024'!$A$6:$A$198=$N124),('[2]HK 2024'!$H$6:$H$198))</f>
        <v>137153.49</v>
      </c>
      <c r="R124" s="180">
        <f t="shared" ref="R124:R139" si="13">IF(AND(P124=0,Q124=0),0,IF(OR(ISBLANK(P124),P124=0),1,IF(ISBLANK(Q124),-1,(Q124-P124)/P124)))</f>
        <v>0.32935319380730038</v>
      </c>
      <c r="S124" s="8"/>
      <c r="T124" s="8"/>
      <c r="U124" s="2"/>
      <c r="V124" s="2"/>
    </row>
    <row r="125" spans="9:22" ht="15.6">
      <c r="I125" s="197"/>
      <c r="J125" s="197"/>
      <c r="K125" s="197"/>
      <c r="L125" s="198"/>
      <c r="M125" s="198">
        <v>518410</v>
      </c>
      <c r="N125" s="198">
        <v>518805</v>
      </c>
      <c r="O125" s="27" t="s">
        <v>128</v>
      </c>
      <c r="P125" s="42">
        <f>SUMPRODUCT(('[1]HK 2023'!$A$6:$A$205=$A125)+('[1]HK 2023'!$A$6:$A$205=$B125)+('[1]HK 2023'!$A$6:$A$205=$C125)+('[1]HK 2023'!$A$6:$A$205=$D125)+('[1]HK 2023'!$A$6:$A$205=$E125)+('[1]HK 2023'!$A$6:$A$205=$F125)+('[1]HK 2023'!$A$6:$A$205=$G125)+('[1]HK 2023'!$A$6:$A$205=$H125)+('[1]HK 2023'!$A$6:$A$205=$I125)+('[1]HK 2023'!$A$6:$A$205=$J125)+('[1]HK 2023'!$A$6:$A$205=$K125)+('[1]HK 2023'!$A$6:$A$205=$L125)+('[1]HK 2023'!$A$6:$A$205=$M125)+('[1]HK 2023'!$A$6:$A$205=$N125),('[1]HK 2023'!$H$6:$H$205))</f>
        <v>87781.759999999995</v>
      </c>
      <c r="Q125" s="42">
        <f>SUMPRODUCT(('[2]HK 2024'!$A$6:$A$198=$A125)+('[2]HK 2024'!$A$6:$A$198=$B125)+('[2]HK 2024'!$A$6:$A$198=$C125)+('[2]HK 2024'!$A$6:$A$198=$D125)+('[2]HK 2024'!$A$6:$A$198=$E125)+('[2]HK 2024'!$A$6:$A$198=$F125)+('[2]HK 2024'!$A$6:$A$198=$G125)+('[2]HK 2024'!$A$6:$A$198=$H125)+('[2]HK 2024'!$A$6:$A$198=$I125)+('[2]HK 2024'!$A$6:$A$198=$J125)+('[2]HK 2024'!$A$6:$A$198=$K125)+('[2]HK 2024'!$A$6:$A$198=$L125)+('[2]HK 2024'!$A$6:$A$198=$M125)+('[2]HK 2024'!$A$6:$A$198=$N125),('[2]HK 2024'!$H$6:$H$198))</f>
        <v>86344.43</v>
      </c>
      <c r="R125" s="180">
        <f>IF(AND(P125=0,Q125=0),0,IF(OR(ISBLANK(P125),P125=0),1,IF(ISBLANK(Q125),-1,(Q125-P125)/P125)))</f>
        <v>-1.6373902733324119E-2</v>
      </c>
      <c r="S125" s="9"/>
      <c r="T125" s="9"/>
      <c r="U125" s="2"/>
      <c r="V125" s="2"/>
    </row>
    <row r="126" spans="9:22" ht="15.75" customHeight="1">
      <c r="I126" s="197"/>
      <c r="J126" s="197"/>
      <c r="K126" s="197">
        <v>518735</v>
      </c>
      <c r="L126" s="198">
        <v>518736</v>
      </c>
      <c r="M126" s="198">
        <v>518320</v>
      </c>
      <c r="N126" s="198">
        <v>518650</v>
      </c>
      <c r="O126" s="27" t="s">
        <v>130</v>
      </c>
      <c r="P126" s="42">
        <f>SUMPRODUCT(('[1]HK 2023'!$A$6:$A$205=$A126)+('[1]HK 2023'!$A$6:$A$205=$B126)+('[1]HK 2023'!$A$6:$A$205=$C126)+('[1]HK 2023'!$A$6:$A$205=$D126)+('[1]HK 2023'!$A$6:$A$205=$E126)+('[1]HK 2023'!$A$6:$A$205=$F126)+('[1]HK 2023'!$A$6:$A$205=$G126)+('[1]HK 2023'!$A$6:$A$205=$H126)+('[1]HK 2023'!$A$6:$A$205=$I126)+('[1]HK 2023'!$A$6:$A$205=$J126)+('[1]HK 2023'!$A$6:$A$205=$K126)+('[1]HK 2023'!$A$6:$A$205=$L126)+('[1]HK 2023'!$A$6:$A$205=$M126)+('[1]HK 2023'!$A$6:$A$205=$N126),('[1]HK 2023'!$H$6:$H$205))</f>
        <v>108297.7</v>
      </c>
      <c r="Q126" s="42">
        <f>SUMPRODUCT(('[2]HK 2024'!$A$6:$A$198=$A126)+('[2]HK 2024'!$A$6:$A$198=$B126)+('[2]HK 2024'!$A$6:$A$198=$C126)+('[2]HK 2024'!$A$6:$A$198=$D126)+('[2]HK 2024'!$A$6:$A$198=$E126)+('[2]HK 2024'!$A$6:$A$198=$F126)+('[2]HK 2024'!$A$6:$A$198=$G126)+('[2]HK 2024'!$A$6:$A$198=$H126)+('[2]HK 2024'!$A$6:$A$198=$I126)+('[2]HK 2024'!$A$6:$A$198=$J126)+('[2]HK 2024'!$A$6:$A$198=$K126)+('[2]HK 2024'!$A$6:$A$198=$L126)+('[2]HK 2024'!$A$6:$A$198=$M126)+('[2]HK 2024'!$A$6:$A$198=$N126),('[2]HK 2024'!$H$6:$H$198))</f>
        <v>83910.33</v>
      </c>
      <c r="R126" s="180">
        <f>IF(AND(P126=0,Q126=0),0,IF(OR(ISBLANK(P126),P126=0),1,IF(ISBLANK(Q126),-1,(Q126-P126)/P126)))</f>
        <v>-0.22518825422885247</v>
      </c>
      <c r="S126" s="8"/>
      <c r="T126" s="8"/>
      <c r="U126" s="2"/>
      <c r="V126" s="2"/>
    </row>
    <row r="127" spans="9:22" ht="15.6">
      <c r="I127" s="198">
        <v>518590</v>
      </c>
      <c r="J127" s="198">
        <v>518591</v>
      </c>
      <c r="K127" s="197">
        <v>518701</v>
      </c>
      <c r="L127" s="198">
        <v>518702</v>
      </c>
      <c r="M127" s="198">
        <v>518602</v>
      </c>
      <c r="N127" s="198">
        <v>518601</v>
      </c>
      <c r="O127" s="27" t="s">
        <v>86</v>
      </c>
      <c r="P127" s="42">
        <f>SUMPRODUCT(('[1]HK 2023'!$A$6:$A$205=$A127)+('[1]HK 2023'!$A$6:$A$205=$B127)+('[1]HK 2023'!$A$6:$A$205=$C127)+('[1]HK 2023'!$A$6:$A$205=$D127)+('[1]HK 2023'!$A$6:$A$205=$E127)+('[1]HK 2023'!$A$6:$A$205=$F127)+('[1]HK 2023'!$A$6:$A$205=$G127)+('[1]HK 2023'!$A$6:$A$205=$H127)+('[1]HK 2023'!$A$6:$A$205=$I127)+('[1]HK 2023'!$A$6:$A$205=$J127)+('[1]HK 2023'!$A$6:$A$205=$K127)+('[1]HK 2023'!$A$6:$A$205=$L127)+('[1]HK 2023'!$A$6:$A$205=$M127)+('[1]HK 2023'!$A$6:$A$205=$N127),('[1]HK 2023'!$H$6:$H$205))</f>
        <v>100776</v>
      </c>
      <c r="Q127" s="42">
        <f>SUMPRODUCT(('[2]HK 2024'!$A$6:$A$198=$A127)+('[2]HK 2024'!$A$6:$A$198=$B127)+('[2]HK 2024'!$A$6:$A$198=$C127)+('[2]HK 2024'!$A$6:$A$198=$D127)+('[2]HK 2024'!$A$6:$A$198=$E127)+('[2]HK 2024'!$A$6:$A$198=$F127)+('[2]HK 2024'!$A$6:$A$198=$G127)+('[2]HK 2024'!$A$6:$A$198=$H127)+('[2]HK 2024'!$A$6:$A$198=$I127)+('[2]HK 2024'!$A$6:$A$198=$J127)+('[2]HK 2024'!$A$6:$A$198=$K127)+('[2]HK 2024'!$A$6:$A$198=$L127)+('[2]HK 2024'!$A$6:$A$198=$M127)+('[2]HK 2024'!$A$6:$A$198=$N127),('[2]HK 2024'!$H$6:$H$198))</f>
        <v>68190</v>
      </c>
      <c r="R127" s="180">
        <f t="shared" si="13"/>
        <v>-0.32335079780900217</v>
      </c>
      <c r="S127" s="9"/>
      <c r="T127" s="9"/>
      <c r="U127" s="2"/>
      <c r="V127" s="2"/>
    </row>
    <row r="128" spans="9:22" ht="15.75" customHeight="1">
      <c r="I128" s="197"/>
      <c r="J128" s="197"/>
      <c r="K128" s="197"/>
      <c r="L128" s="198"/>
      <c r="M128" s="198">
        <v>518450</v>
      </c>
      <c r="N128" s="198">
        <v>518532</v>
      </c>
      <c r="O128" s="17" t="s">
        <v>67</v>
      </c>
      <c r="P128" s="42">
        <f>SUMPRODUCT(('[1]HK 2023'!$A$6:$A$205=$A128)+('[1]HK 2023'!$A$6:$A$205=$B128)+('[1]HK 2023'!$A$6:$A$205=$C128)+('[1]HK 2023'!$A$6:$A$205=$D128)+('[1]HK 2023'!$A$6:$A$205=$E128)+('[1]HK 2023'!$A$6:$A$205=$F128)+('[1]HK 2023'!$A$6:$A$205=$G128)+('[1]HK 2023'!$A$6:$A$205=$H128)+('[1]HK 2023'!$A$6:$A$205=$I128)+('[1]HK 2023'!$A$6:$A$205=$J128)+('[1]HK 2023'!$A$6:$A$205=$K128)+('[1]HK 2023'!$A$6:$A$205=$L128)+('[1]HK 2023'!$A$6:$A$205=$M128)+('[1]HK 2023'!$A$6:$A$205=$N128),('[1]HK 2023'!$H$6:$H$205))</f>
        <v>38421.46</v>
      </c>
      <c r="Q128" s="42">
        <f>SUMPRODUCT(('[2]HK 2024'!$A$6:$A$198=$A128)+('[2]HK 2024'!$A$6:$A$198=$B128)+('[2]HK 2024'!$A$6:$A$198=$C128)+('[2]HK 2024'!$A$6:$A$198=$D128)+('[2]HK 2024'!$A$6:$A$198=$E128)+('[2]HK 2024'!$A$6:$A$198=$F128)+('[2]HK 2024'!$A$6:$A$198=$G128)+('[2]HK 2024'!$A$6:$A$198=$H128)+('[2]HK 2024'!$A$6:$A$198=$I128)+('[2]HK 2024'!$A$6:$A$198=$J128)+('[2]HK 2024'!$A$6:$A$198=$K128)+('[2]HK 2024'!$A$6:$A$198=$L128)+('[2]HK 2024'!$A$6:$A$198=$M128)+('[2]HK 2024'!$A$6:$A$198=$N128),('[2]HK 2024'!$H$6:$H$198))</f>
        <v>44102.77</v>
      </c>
      <c r="R128" s="180">
        <f t="shared" si="13"/>
        <v>0.14786814452131694</v>
      </c>
      <c r="S128" s="9"/>
      <c r="T128" s="9"/>
      <c r="U128" s="2"/>
      <c r="V128" s="2"/>
    </row>
    <row r="129" spans="7:22" ht="15.6">
      <c r="I129" s="197"/>
      <c r="J129" s="197"/>
      <c r="K129" s="197"/>
      <c r="L129" s="198"/>
      <c r="M129" s="198">
        <v>518390</v>
      </c>
      <c r="N129" s="198">
        <v>518527</v>
      </c>
      <c r="O129" s="27" t="s">
        <v>85</v>
      </c>
      <c r="P129" s="42">
        <f>SUMPRODUCT(('[1]HK 2023'!$A$6:$A$205=$A129)+('[1]HK 2023'!$A$6:$A$205=$B129)+('[1]HK 2023'!$A$6:$A$205=$C129)+('[1]HK 2023'!$A$6:$A$205=$D129)+('[1]HK 2023'!$A$6:$A$205=$E129)+('[1]HK 2023'!$A$6:$A$205=$F129)+('[1]HK 2023'!$A$6:$A$205=$G129)+('[1]HK 2023'!$A$6:$A$205=$H129)+('[1]HK 2023'!$A$6:$A$205=$I129)+('[1]HK 2023'!$A$6:$A$205=$J129)+('[1]HK 2023'!$A$6:$A$205=$K129)+('[1]HK 2023'!$A$6:$A$205=$L129)+('[1]HK 2023'!$A$6:$A$205=$M129)+('[1]HK 2023'!$A$6:$A$205=$N129),('[1]HK 2023'!$H$6:$H$205))</f>
        <v>34608.379999999997</v>
      </c>
      <c r="Q129" s="42">
        <f>SUMPRODUCT(('[2]HK 2024'!$A$6:$A$198=$A129)+('[2]HK 2024'!$A$6:$A$198=$B129)+('[2]HK 2024'!$A$6:$A$198=$C129)+('[2]HK 2024'!$A$6:$A$198=$D129)+('[2]HK 2024'!$A$6:$A$198=$E129)+('[2]HK 2024'!$A$6:$A$198=$F129)+('[2]HK 2024'!$A$6:$A$198=$G129)+('[2]HK 2024'!$A$6:$A$198=$H129)+('[2]HK 2024'!$A$6:$A$198=$I129)+('[2]HK 2024'!$A$6:$A$198=$J129)+('[2]HK 2024'!$A$6:$A$198=$K129)+('[2]HK 2024'!$A$6:$A$198=$L129)+('[2]HK 2024'!$A$6:$A$198=$M129)+('[2]HK 2024'!$A$6:$A$198=$N129),('[2]HK 2024'!$H$6:$H$198))</f>
        <v>29859.48</v>
      </c>
      <c r="R129" s="180">
        <f t="shared" si="13"/>
        <v>-0.13721821131182674</v>
      </c>
      <c r="S129" s="8"/>
      <c r="T129" s="8"/>
      <c r="U129" s="2"/>
      <c r="V129" s="2"/>
    </row>
    <row r="130" spans="7:22" ht="15.6">
      <c r="I130" s="197"/>
      <c r="J130" s="197"/>
      <c r="K130" s="197"/>
      <c r="L130" s="198"/>
      <c r="M130" s="198"/>
      <c r="N130" s="198">
        <v>518543</v>
      </c>
      <c r="O130" s="27" t="s">
        <v>32</v>
      </c>
      <c r="P130" s="42">
        <f>SUMPRODUCT(('[1]HK 2023'!$A$6:$A$205=$A130)+('[1]HK 2023'!$A$6:$A$205=$B130)+('[1]HK 2023'!$A$6:$A$205=$C130)+('[1]HK 2023'!$A$6:$A$205=$D130)+('[1]HK 2023'!$A$6:$A$205=$E130)+('[1]HK 2023'!$A$6:$A$205=$F130)+('[1]HK 2023'!$A$6:$A$205=$G130)+('[1]HK 2023'!$A$6:$A$205=$H130)+('[1]HK 2023'!$A$6:$A$205=$I130)+('[1]HK 2023'!$A$6:$A$205=$J130)+('[1]HK 2023'!$A$6:$A$205=$K130)+('[1]HK 2023'!$A$6:$A$205=$L130)+('[1]HK 2023'!$A$6:$A$205=$M130)+('[1]HK 2023'!$A$6:$A$205=$N130),('[1]HK 2023'!$H$6:$H$205))</f>
        <v>33000.949999999997</v>
      </c>
      <c r="Q130" s="42">
        <f>SUMPRODUCT(('[2]HK 2024'!$A$6:$A$198=$A130)+('[2]HK 2024'!$A$6:$A$198=$B130)+('[2]HK 2024'!$A$6:$A$198=$C130)+('[2]HK 2024'!$A$6:$A$198=$D130)+('[2]HK 2024'!$A$6:$A$198=$E130)+('[2]HK 2024'!$A$6:$A$198=$F130)+('[2]HK 2024'!$A$6:$A$198=$G130)+('[2]HK 2024'!$A$6:$A$198=$H130)+('[2]HK 2024'!$A$6:$A$198=$I130)+('[2]HK 2024'!$A$6:$A$198=$J130)+('[2]HK 2024'!$A$6:$A$198=$K130)+('[2]HK 2024'!$A$6:$A$198=$L130)+('[2]HK 2024'!$A$6:$A$198=$M130)+('[2]HK 2024'!$A$6:$A$198=$N130),('[2]HK 2024'!$H$6:$H$198))</f>
        <v>38662.120000000003</v>
      </c>
      <c r="R130" s="180">
        <f t="shared" si="13"/>
        <v>0.17154566762472007</v>
      </c>
      <c r="S130" s="9"/>
      <c r="T130" s="9"/>
      <c r="U130" s="2"/>
      <c r="V130" s="2"/>
    </row>
    <row r="131" spans="7:22" ht="15.6">
      <c r="I131" s="197"/>
      <c r="J131" s="197"/>
      <c r="K131" s="197"/>
      <c r="L131" s="198"/>
      <c r="M131" s="198">
        <v>518730</v>
      </c>
      <c r="N131" s="198">
        <v>518725</v>
      </c>
      <c r="O131" s="27" t="s">
        <v>129</v>
      </c>
      <c r="P131" s="42">
        <f>SUMPRODUCT(('[1]HK 2023'!$A$6:$A$205=$A131)+('[1]HK 2023'!$A$6:$A$205=$B131)+('[1]HK 2023'!$A$6:$A$205=$C131)+('[1]HK 2023'!$A$6:$A$205=$D131)+('[1]HK 2023'!$A$6:$A$205=$E131)+('[1]HK 2023'!$A$6:$A$205=$F131)+('[1]HK 2023'!$A$6:$A$205=$G131)+('[1]HK 2023'!$A$6:$A$205=$H131)+('[1]HK 2023'!$A$6:$A$205=$I131)+('[1]HK 2023'!$A$6:$A$205=$J131)+('[1]HK 2023'!$A$6:$A$205=$K131)+('[1]HK 2023'!$A$6:$A$205=$L131)+('[1]HK 2023'!$A$6:$A$205=$M131)+('[1]HK 2023'!$A$6:$A$205=$N131),('[1]HK 2023'!$H$6:$H$205))</f>
        <v>16313</v>
      </c>
      <c r="Q131" s="42">
        <f>SUMPRODUCT(('[2]HK 2024'!$A$6:$A$198=$A131)+('[2]HK 2024'!$A$6:$A$198=$B131)+('[2]HK 2024'!$A$6:$A$198=$C131)+('[2]HK 2024'!$A$6:$A$198=$D131)+('[2]HK 2024'!$A$6:$A$198=$E131)+('[2]HK 2024'!$A$6:$A$198=$F131)+('[2]HK 2024'!$A$6:$A$198=$G131)+('[2]HK 2024'!$A$6:$A$198=$H131)+('[2]HK 2024'!$A$6:$A$198=$I131)+('[2]HK 2024'!$A$6:$A$198=$J131)+('[2]HK 2024'!$A$6:$A$198=$K131)+('[2]HK 2024'!$A$6:$A$198=$L131)+('[2]HK 2024'!$A$6:$A$198=$M131)+('[2]HK 2024'!$A$6:$A$198=$N131),('[2]HK 2024'!$H$6:$H$198))</f>
        <v>14152.6</v>
      </c>
      <c r="R131" s="180">
        <f t="shared" si="13"/>
        <v>-0.13243425488873903</v>
      </c>
      <c r="S131" s="9"/>
      <c r="T131" s="9"/>
      <c r="U131" s="2"/>
      <c r="V131" s="2"/>
    </row>
    <row r="132" spans="7:22" ht="15.6">
      <c r="I132" s="197"/>
      <c r="J132" s="197"/>
      <c r="K132" s="197"/>
      <c r="L132" s="198"/>
      <c r="M132" s="198">
        <v>518311</v>
      </c>
      <c r="N132" s="198">
        <v>518310</v>
      </c>
      <c r="O132" s="17" t="s">
        <v>30</v>
      </c>
      <c r="P132" s="42">
        <f>SUMPRODUCT(('[1]HK 2023'!$A$6:$A$205=$A132)+('[1]HK 2023'!$A$6:$A$205=$B132)+('[1]HK 2023'!$A$6:$A$205=$C132)+('[1]HK 2023'!$A$6:$A$205=$D132)+('[1]HK 2023'!$A$6:$A$205=$E132)+('[1]HK 2023'!$A$6:$A$205=$F132)+('[1]HK 2023'!$A$6:$A$205=$G132)+('[1]HK 2023'!$A$6:$A$205=$H132)+('[1]HK 2023'!$A$6:$A$205=$I132)+('[1]HK 2023'!$A$6:$A$205=$J132)+('[1]HK 2023'!$A$6:$A$205=$K132)+('[1]HK 2023'!$A$6:$A$205=$L132)+('[1]HK 2023'!$A$6:$A$205=$M132)+('[1]HK 2023'!$A$6:$A$205=$N132),('[1]HK 2023'!$H$6:$H$205))</f>
        <v>14737.470000000001</v>
      </c>
      <c r="Q132" s="42">
        <f>SUMPRODUCT(('[2]HK 2024'!$A$6:$A$198=$A132)+('[2]HK 2024'!$A$6:$A$198=$B132)+('[2]HK 2024'!$A$6:$A$198=$C132)+('[2]HK 2024'!$A$6:$A$198=$D132)+('[2]HK 2024'!$A$6:$A$198=$E132)+('[2]HK 2024'!$A$6:$A$198=$F132)+('[2]HK 2024'!$A$6:$A$198=$G132)+('[2]HK 2024'!$A$6:$A$198=$H132)+('[2]HK 2024'!$A$6:$A$198=$I132)+('[2]HK 2024'!$A$6:$A$198=$J132)+('[2]HK 2024'!$A$6:$A$198=$K132)+('[2]HK 2024'!$A$6:$A$198=$L132)+('[2]HK 2024'!$A$6:$A$198=$M132)+('[2]HK 2024'!$A$6:$A$198=$N132),('[2]HK 2024'!$H$6:$H$198))</f>
        <v>14738.400000000001</v>
      </c>
      <c r="R132" s="180">
        <f t="shared" si="13"/>
        <v>6.3104454156669422E-5</v>
      </c>
      <c r="S132" s="9"/>
      <c r="T132" s="9"/>
      <c r="U132" s="2"/>
      <c r="V132" s="2"/>
    </row>
    <row r="133" spans="7:22" ht="15.6">
      <c r="I133" s="197"/>
      <c r="J133" s="197"/>
      <c r="K133" s="197"/>
      <c r="L133" s="198">
        <v>549350</v>
      </c>
      <c r="M133" s="198">
        <v>518655</v>
      </c>
      <c r="N133" s="198">
        <v>518340</v>
      </c>
      <c r="O133" s="27" t="s">
        <v>89</v>
      </c>
      <c r="P133" s="42">
        <f>SUMPRODUCT(('[1]HK 2023'!$A$6:$A$205=$A133)+('[1]HK 2023'!$A$6:$A$205=$B133)+('[1]HK 2023'!$A$6:$A$205=$C133)+('[1]HK 2023'!$A$6:$A$205=$D133)+('[1]HK 2023'!$A$6:$A$205=$E133)+('[1]HK 2023'!$A$6:$A$205=$F133)+('[1]HK 2023'!$A$6:$A$205=$G133)+('[1]HK 2023'!$A$6:$A$205=$H133)+('[1]HK 2023'!$A$6:$A$205=$I133)+('[1]HK 2023'!$A$6:$A$205=$J133)+('[1]HK 2023'!$A$6:$A$205=$K133)+('[1]HK 2023'!$A$6:$A$205=$L133)+('[1]HK 2023'!$A$6:$A$205=$M133)+('[1]HK 2023'!$A$6:$A$205=$N133),('[1]HK 2023'!$H$6:$H$205))</f>
        <v>9553.0400000000009</v>
      </c>
      <c r="Q133" s="42">
        <f>SUMPRODUCT(('[2]HK 2024'!$A$6:$A$198=$A133)+('[2]HK 2024'!$A$6:$A$198=$B133)+('[2]HK 2024'!$A$6:$A$198=$C133)+('[2]HK 2024'!$A$6:$A$198=$D133)+('[2]HK 2024'!$A$6:$A$198=$E133)+('[2]HK 2024'!$A$6:$A$198=$F133)+('[2]HK 2024'!$A$6:$A$198=$G133)+('[2]HK 2024'!$A$6:$A$198=$H133)+('[2]HK 2024'!$A$6:$A$198=$I133)+('[2]HK 2024'!$A$6:$A$198=$J133)+('[2]HK 2024'!$A$6:$A$198=$K133)+('[2]HK 2024'!$A$6:$A$198=$L133)+('[2]HK 2024'!$A$6:$A$198=$M133)+('[2]HK 2024'!$A$6:$A$198=$N133),('[2]HK 2024'!$H$6:$H$198))</f>
        <v>10222.719999999999</v>
      </c>
      <c r="R133" s="180">
        <f t="shared" si="13"/>
        <v>7.0101245258053821E-2</v>
      </c>
      <c r="S133" s="9"/>
      <c r="T133" s="9"/>
      <c r="U133" s="2"/>
      <c r="V133" s="2"/>
    </row>
    <row r="134" spans="7:22" ht="15.6">
      <c r="I134" s="197"/>
      <c r="J134" s="197"/>
      <c r="K134" s="197"/>
      <c r="L134" s="198"/>
      <c r="M134" s="198"/>
      <c r="N134" s="198">
        <v>518350</v>
      </c>
      <c r="O134" s="27" t="s">
        <v>141</v>
      </c>
      <c r="P134" s="42">
        <f>SUMPRODUCT(('[1]HK 2023'!$A$6:$A$205=$A134)+('[1]HK 2023'!$A$6:$A$205=$B134)+('[1]HK 2023'!$A$6:$A$205=$C134)+('[1]HK 2023'!$A$6:$A$205=$D134)+('[1]HK 2023'!$A$6:$A$205=$E134)+('[1]HK 2023'!$A$6:$A$205=$F134)+('[1]HK 2023'!$A$6:$A$205=$G134)+('[1]HK 2023'!$A$6:$A$205=$H134)+('[1]HK 2023'!$A$6:$A$205=$I134)+('[1]HK 2023'!$A$6:$A$205=$J134)+('[1]HK 2023'!$A$6:$A$205=$K134)+('[1]HK 2023'!$A$6:$A$205=$L134)+('[1]HK 2023'!$A$6:$A$205=$M134)+('[1]HK 2023'!$A$6:$A$205=$N134),('[1]HK 2023'!$H$6:$H$205))</f>
        <v>22600</v>
      </c>
      <c r="Q134" s="42">
        <f>SUMPRODUCT(('[2]HK 2024'!$A$6:$A$198=$A134)+('[2]HK 2024'!$A$6:$A$198=$B134)+('[2]HK 2024'!$A$6:$A$198=$C134)+('[2]HK 2024'!$A$6:$A$198=$D134)+('[2]HK 2024'!$A$6:$A$198=$E134)+('[2]HK 2024'!$A$6:$A$198=$F134)+('[2]HK 2024'!$A$6:$A$198=$G134)+('[2]HK 2024'!$A$6:$A$198=$H134)+('[2]HK 2024'!$A$6:$A$198=$I134)+('[2]HK 2024'!$A$6:$A$198=$J134)+('[2]HK 2024'!$A$6:$A$198=$K134)+('[2]HK 2024'!$A$6:$A$198=$L134)+('[2]HK 2024'!$A$6:$A$198=$M134)+('[2]HK 2024'!$A$6:$A$198=$N134),('[2]HK 2024'!$H$6:$H$198))</f>
        <v>8945</v>
      </c>
      <c r="R134" s="180">
        <f>IF(AND(P134=0,Q134=0),0,IF(OR(ISBLANK(P134),P134=0),1,IF(ISBLANK(Q134),-1,(Q134-P134)/P134)))</f>
        <v>-0.60420353982300889</v>
      </c>
      <c r="S134" s="9"/>
      <c r="T134" s="9"/>
      <c r="U134" s="2"/>
      <c r="V134" s="2"/>
    </row>
    <row r="135" spans="7:22" ht="15.6">
      <c r="I135" s="197"/>
      <c r="J135" s="197"/>
      <c r="K135" s="197"/>
      <c r="L135" s="198">
        <v>518642</v>
      </c>
      <c r="M135" s="198">
        <v>518630</v>
      </c>
      <c r="N135" s="198">
        <v>518301</v>
      </c>
      <c r="O135" s="27" t="s">
        <v>87</v>
      </c>
      <c r="P135" s="42">
        <f>SUMPRODUCT(('[1]HK 2023'!$A$6:$A$205=$A135)+('[1]HK 2023'!$A$6:$A$205=$B135)+('[1]HK 2023'!$A$6:$A$205=$C135)+('[1]HK 2023'!$A$6:$A$205=$D135)+('[1]HK 2023'!$A$6:$A$205=$E135)+('[1]HK 2023'!$A$6:$A$205=$F135)+('[1]HK 2023'!$A$6:$A$205=$G135)+('[1]HK 2023'!$A$6:$A$205=$H135)+('[1]HK 2023'!$A$6:$A$205=$I135)+('[1]HK 2023'!$A$6:$A$205=$J135)+('[1]HK 2023'!$A$6:$A$205=$K135)+('[1]HK 2023'!$A$6:$A$205=$L135)+('[1]HK 2023'!$A$6:$A$205=$M135)+('[1]HK 2023'!$A$6:$A$205=$N135),('[1]HK 2023'!$H$6:$H$205))</f>
        <v>5214</v>
      </c>
      <c r="Q135" s="42">
        <f>SUMPRODUCT(('[2]HK 2024'!$A$6:$A$198=$A135)+('[2]HK 2024'!$A$6:$A$198=$B135)+('[2]HK 2024'!$A$6:$A$198=$C135)+('[2]HK 2024'!$A$6:$A$198=$D135)+('[2]HK 2024'!$A$6:$A$198=$E135)+('[2]HK 2024'!$A$6:$A$198=$F135)+('[2]HK 2024'!$A$6:$A$198=$G135)+('[2]HK 2024'!$A$6:$A$198=$H135)+('[2]HK 2024'!$A$6:$A$198=$I135)+('[2]HK 2024'!$A$6:$A$198=$J135)+('[2]HK 2024'!$A$6:$A$198=$K135)+('[2]HK 2024'!$A$6:$A$198=$L135)+('[2]HK 2024'!$A$6:$A$198=$M135)+('[2]HK 2024'!$A$6:$A$198=$N135),('[2]HK 2024'!$H$6:$H$198))</f>
        <v>7497</v>
      </c>
      <c r="R135" s="180">
        <f t="shared" si="13"/>
        <v>0.43785960874568469</v>
      </c>
      <c r="S135" s="9"/>
      <c r="T135" s="9"/>
      <c r="U135" s="2"/>
      <c r="V135" s="2"/>
    </row>
    <row r="136" spans="7:22" ht="15.6">
      <c r="I136" s="197"/>
      <c r="J136" s="197"/>
      <c r="K136" s="197"/>
      <c r="L136" s="198"/>
      <c r="M136" s="198">
        <v>518570</v>
      </c>
      <c r="N136" s="198">
        <v>518651</v>
      </c>
      <c r="O136" s="27" t="s">
        <v>90</v>
      </c>
      <c r="P136" s="42">
        <f>SUMPRODUCT(('[1]HK 2023'!$A$6:$A$205=$A136)+('[1]HK 2023'!$A$6:$A$205=$B136)+('[1]HK 2023'!$A$6:$A$205=$C136)+('[1]HK 2023'!$A$6:$A$205=$D136)+('[1]HK 2023'!$A$6:$A$205=$E136)+('[1]HK 2023'!$A$6:$A$205=$F136)+('[1]HK 2023'!$A$6:$A$205=$G136)+('[1]HK 2023'!$A$6:$A$205=$H136)+('[1]HK 2023'!$A$6:$A$205=$I136)+('[1]HK 2023'!$A$6:$A$205=$J136)+('[1]HK 2023'!$A$6:$A$205=$K136)+('[1]HK 2023'!$A$6:$A$205=$L136)+('[1]HK 2023'!$A$6:$A$205=$M136)+('[1]HK 2023'!$A$6:$A$205=$N136),('[1]HK 2023'!$H$6:$H$205))</f>
        <v>16173.14</v>
      </c>
      <c r="Q136" s="42">
        <f>SUMPRODUCT(('[2]HK 2024'!$A$6:$A$198=$A136)+('[2]HK 2024'!$A$6:$A$198=$B136)+('[2]HK 2024'!$A$6:$A$198=$C136)+('[2]HK 2024'!$A$6:$A$198=$D136)+('[2]HK 2024'!$A$6:$A$198=$E136)+('[2]HK 2024'!$A$6:$A$198=$F136)+('[2]HK 2024'!$A$6:$A$198=$G136)+('[2]HK 2024'!$A$6:$A$198=$H136)+('[2]HK 2024'!$A$6:$A$198=$I136)+('[2]HK 2024'!$A$6:$A$198=$J136)+('[2]HK 2024'!$A$6:$A$198=$K136)+('[2]HK 2024'!$A$6:$A$198=$L136)+('[2]HK 2024'!$A$6:$A$198=$M136)+('[2]HK 2024'!$A$6:$A$198=$N136),('[2]HK 2024'!$H$6:$H$198))</f>
        <v>7361.64</v>
      </c>
      <c r="R136" s="180">
        <f>IF(AND(P136=0,Q136=0),0,IF(OR(ISBLANK(P136),P136=0),1,IF(ISBLANK(Q136),-1,(Q136-P136)/P136)))</f>
        <v>-0.54482308321080508</v>
      </c>
      <c r="S136" s="9"/>
      <c r="T136" s="9"/>
      <c r="U136" s="2"/>
      <c r="V136" s="2"/>
    </row>
    <row r="137" spans="7:22" ht="15.75" customHeight="1">
      <c r="I137" s="197"/>
      <c r="J137" s="197"/>
      <c r="K137" s="197"/>
      <c r="L137" s="198"/>
      <c r="M137" s="198">
        <v>518380</v>
      </c>
      <c r="N137" s="198">
        <v>518640</v>
      </c>
      <c r="O137" s="27" t="s">
        <v>88</v>
      </c>
      <c r="P137" s="42">
        <f>SUMPRODUCT(('[1]HK 2023'!$A$6:$A$205=$A137)+('[1]HK 2023'!$A$6:$A$205=$B137)+('[1]HK 2023'!$A$6:$A$205=$C137)+('[1]HK 2023'!$A$6:$A$205=$D137)+('[1]HK 2023'!$A$6:$A$205=$E137)+('[1]HK 2023'!$A$6:$A$205=$F137)+('[1]HK 2023'!$A$6:$A$205=$G137)+('[1]HK 2023'!$A$6:$A$205=$H137)+('[1]HK 2023'!$A$6:$A$205=$I137)+('[1]HK 2023'!$A$6:$A$205=$J137)+('[1]HK 2023'!$A$6:$A$205=$K137)+('[1]HK 2023'!$A$6:$A$205=$L137)+('[1]HK 2023'!$A$6:$A$205=$M137)+('[1]HK 2023'!$A$6:$A$205=$N137),('[1]HK 2023'!$H$6:$H$205))</f>
        <v>62720</v>
      </c>
      <c r="Q137" s="42">
        <f>SUMPRODUCT(('[2]HK 2024'!$A$6:$A$198=$A137)+('[2]HK 2024'!$A$6:$A$198=$B137)+('[2]HK 2024'!$A$6:$A$198=$C137)+('[2]HK 2024'!$A$6:$A$198=$D137)+('[2]HK 2024'!$A$6:$A$198=$E137)+('[2]HK 2024'!$A$6:$A$198=$F137)+('[2]HK 2024'!$A$6:$A$198=$G137)+('[2]HK 2024'!$A$6:$A$198=$H137)+('[2]HK 2024'!$A$6:$A$198=$I137)+('[2]HK 2024'!$A$6:$A$198=$J137)+('[2]HK 2024'!$A$6:$A$198=$K137)+('[2]HK 2024'!$A$6:$A$198=$L137)+('[2]HK 2024'!$A$6:$A$198=$M137)+('[2]HK 2024'!$A$6:$A$198=$N137),('[2]HK 2024'!$H$6:$H$198))</f>
        <v>1080</v>
      </c>
      <c r="R137" s="180">
        <f>IF(AND(P137=0,Q137=0),0,IF(OR(ISBLANK(P137),P137=0),1,IF(ISBLANK(Q137),-1,(Q137-P137)/P137)))</f>
        <v>-0.98278061224489799</v>
      </c>
      <c r="S137" s="8"/>
      <c r="T137" s="8"/>
      <c r="U137" s="2"/>
      <c r="V137" s="2"/>
    </row>
    <row r="138" spans="7:22" ht="15.6">
      <c r="I138" s="197"/>
      <c r="J138" s="197"/>
      <c r="K138" s="197"/>
      <c r="L138" s="198"/>
      <c r="M138" s="198"/>
      <c r="N138" s="198">
        <v>518370</v>
      </c>
      <c r="O138" s="27" t="s">
        <v>163</v>
      </c>
      <c r="P138" s="42">
        <f>SUMPRODUCT(('[1]HK 2023'!$A$6:$A$205=$A138)+('[1]HK 2023'!$A$6:$A$205=$B138)+('[1]HK 2023'!$A$6:$A$205=$C138)+('[1]HK 2023'!$A$6:$A$205=$D138)+('[1]HK 2023'!$A$6:$A$205=$E138)+('[1]HK 2023'!$A$6:$A$205=$F138)+('[1]HK 2023'!$A$6:$A$205=$G138)+('[1]HK 2023'!$A$6:$A$205=$H138)+('[1]HK 2023'!$A$6:$A$205=$I138)+('[1]HK 2023'!$A$6:$A$205=$J138)+('[1]HK 2023'!$A$6:$A$205=$K138)+('[1]HK 2023'!$A$6:$A$205=$L138)+('[1]HK 2023'!$A$6:$A$205=$M138)+('[1]HK 2023'!$A$6:$A$205=$N138),('[1]HK 2023'!$H$6:$H$205))</f>
        <v>4840</v>
      </c>
      <c r="Q138" s="42">
        <f>SUMPRODUCT(('[2]HK 2024'!$A$6:$A$198=$A138)+('[2]HK 2024'!$A$6:$A$198=$B138)+('[2]HK 2024'!$A$6:$A$198=$C138)+('[2]HK 2024'!$A$6:$A$198=$D138)+('[2]HK 2024'!$A$6:$A$198=$E138)+('[2]HK 2024'!$A$6:$A$198=$F138)+('[2]HK 2024'!$A$6:$A$198=$G138)+('[2]HK 2024'!$A$6:$A$198=$H138)+('[2]HK 2024'!$A$6:$A$198=$I138)+('[2]HK 2024'!$A$6:$A$198=$J138)+('[2]HK 2024'!$A$6:$A$198=$K138)+('[2]HK 2024'!$A$6:$A$198=$L138)+('[2]HK 2024'!$A$6:$A$198=$M138)+('[2]HK 2024'!$A$6:$A$198=$N138),('[2]HK 2024'!$H$6:$H$198))</f>
        <v>0</v>
      </c>
      <c r="R138" s="180">
        <f t="shared" si="13"/>
        <v>-1</v>
      </c>
      <c r="S138" s="9"/>
      <c r="T138" s="9"/>
      <c r="U138" s="2"/>
      <c r="V138" s="2"/>
    </row>
    <row r="139" spans="7:22" ht="15.6" hidden="1" outlineLevel="1">
      <c r="G139" s="32">
        <v>518548</v>
      </c>
      <c r="H139" s="32">
        <v>518549</v>
      </c>
      <c r="I139" s="197">
        <v>518373</v>
      </c>
      <c r="J139" s="197">
        <v>518374</v>
      </c>
      <c r="K139" s="197">
        <v>518773</v>
      </c>
      <c r="L139" s="198">
        <v>518774</v>
      </c>
      <c r="M139" s="198">
        <v>518378</v>
      </c>
      <c r="N139" s="198">
        <v>518379</v>
      </c>
      <c r="O139" s="27" t="s">
        <v>142</v>
      </c>
      <c r="P139" s="42">
        <f>SUMPRODUCT(('[1]HK 2023'!$A$6:$A$205=$A139)+('[1]HK 2023'!$A$6:$A$205=$B139)+('[1]HK 2023'!$A$6:$A$205=$C139)+('[1]HK 2023'!$A$6:$A$205=$D139)+('[1]HK 2023'!$A$6:$A$205=$E139)+('[1]HK 2023'!$A$6:$A$205=$F139)+('[1]HK 2023'!$A$6:$A$205=$G139)+('[1]HK 2023'!$A$6:$A$205=$H139)+('[1]HK 2023'!$A$6:$A$205=$I139)+('[1]HK 2023'!$A$6:$A$205=$J139)+('[1]HK 2023'!$A$6:$A$205=$K139)+('[1]HK 2023'!$A$6:$A$205=$L139)+('[1]HK 2023'!$A$6:$A$205=$M139)+('[1]HK 2023'!$A$6:$A$205=$N139),('[1]HK 2023'!$H$6:$H$205))</f>
        <v>0</v>
      </c>
      <c r="Q139" s="42">
        <f>SUMPRODUCT(('[2]HK 2024'!$A$6:$A$198=$A139)+('[2]HK 2024'!$A$6:$A$198=$B139)+('[2]HK 2024'!$A$6:$A$198=$C139)+('[2]HK 2024'!$A$6:$A$198=$D139)+('[2]HK 2024'!$A$6:$A$198=$E139)+('[2]HK 2024'!$A$6:$A$198=$F139)+('[2]HK 2024'!$A$6:$A$198=$G139)+('[2]HK 2024'!$A$6:$A$198=$H139)+('[2]HK 2024'!$A$6:$A$198=$I139)+('[2]HK 2024'!$A$6:$A$198=$J139)+('[2]HK 2024'!$A$6:$A$198=$K139)+('[2]HK 2024'!$A$6:$A$198=$L139)+('[2]HK 2024'!$A$6:$A$198=$M139)+('[2]HK 2024'!$A$6:$A$198=$N139),('[2]HK 2024'!$H$6:$H$198))</f>
        <v>0</v>
      </c>
      <c r="R139" s="180">
        <f t="shared" si="13"/>
        <v>0</v>
      </c>
      <c r="S139" s="8"/>
      <c r="T139" s="8"/>
      <c r="U139" s="2"/>
      <c r="V139" s="2"/>
    </row>
    <row r="140" spans="7:22" ht="15.6" collapsed="1">
      <c r="I140" s="197"/>
      <c r="J140" s="197"/>
      <c r="K140" s="197"/>
      <c r="L140" s="198"/>
      <c r="M140" s="198"/>
      <c r="N140" s="198">
        <v>518270</v>
      </c>
      <c r="O140" s="19" t="s">
        <v>127</v>
      </c>
      <c r="P140" s="43">
        <f>SUMPRODUCT(('[1]HK 2023'!$A$6:$A$205=$A140)+('[1]HK 2023'!$A$6:$A$205=$B140)+('[1]HK 2023'!$A$6:$A$205=$C140)+('[1]HK 2023'!$A$6:$A$205=$D140)+('[1]HK 2023'!$A$6:$A$205=$E140)+('[1]HK 2023'!$A$6:$A$205=$F140)+('[1]HK 2023'!$A$6:$A$205=$G140)+('[1]HK 2023'!$A$6:$A$205=$H140)+('[1]HK 2023'!$A$6:$A$205=$I140)+('[1]HK 2023'!$A$6:$A$205=$J140)+('[1]HK 2023'!$A$6:$A$205=$K140)+('[1]HK 2023'!$A$6:$A$205=$L140)+('[1]HK 2023'!$A$6:$A$205=$M140)+('[1]HK 2023'!$A$6:$A$205=$N140),('[1]HK 2023'!$H$6:$H$205))</f>
        <v>5804.65</v>
      </c>
      <c r="Q140" s="43">
        <f>SUMPRODUCT(('[2]HK 2024'!$A$6:$A$198=$A140)+('[2]HK 2024'!$A$6:$A$198=$B140)+('[2]HK 2024'!$A$6:$A$198=$C140)+('[2]HK 2024'!$A$6:$A$198=$D140)+('[2]HK 2024'!$A$6:$A$198=$E140)+('[2]HK 2024'!$A$6:$A$198=$F140)+('[2]HK 2024'!$A$6:$A$198=$G140)+('[2]HK 2024'!$A$6:$A$198=$H140)+('[2]HK 2024'!$A$6:$A$198=$I140)+('[2]HK 2024'!$A$6:$A$198=$J140)+('[2]HK 2024'!$A$6:$A$198=$K140)+('[2]HK 2024'!$A$6:$A$198=$L140)+('[2]HK 2024'!$A$6:$A$198=$M140)+('[2]HK 2024'!$A$6:$A$198=$N140),('[2]HK 2024'!$H$6:$H$198))</f>
        <v>5729.65</v>
      </c>
      <c r="R140" s="169">
        <f t="shared" ref="R140" si="14">IF(AND(P140=0,Q140=0),0,IF(OR(ISBLANK(P140),P140=0),1,IF(ISBLANK(Q140),-1,(Q140-P140)/P140)))</f>
        <v>-1.2920675665199452E-2</v>
      </c>
      <c r="S140" s="9"/>
      <c r="T140" s="9"/>
      <c r="U140" s="2"/>
      <c r="V140" s="2"/>
    </row>
    <row r="141" spans="7:22" ht="15.6">
      <c r="I141" s="197"/>
      <c r="J141" s="197"/>
      <c r="K141" s="197"/>
      <c r="L141" s="198"/>
      <c r="M141" s="198"/>
      <c r="N141" s="198"/>
      <c r="O141" s="37"/>
      <c r="P141" s="58"/>
      <c r="Q141" s="58"/>
      <c r="R141" s="175"/>
      <c r="S141" s="9"/>
      <c r="T141" s="9"/>
      <c r="U141" s="2"/>
      <c r="V141" s="2"/>
    </row>
    <row r="142" spans="7:22" ht="18">
      <c r="I142" s="197"/>
      <c r="J142" s="197"/>
      <c r="K142" s="197"/>
      <c r="L142" s="198"/>
      <c r="M142" s="198"/>
      <c r="N142" s="198"/>
      <c r="O142" s="36" t="s">
        <v>117</v>
      </c>
      <c r="P142" s="59">
        <f>SUM(P143:P164)</f>
        <v>28357228</v>
      </c>
      <c r="Q142" s="59">
        <f>SUM(Q143:Q164)</f>
        <v>27602040</v>
      </c>
      <c r="R142" s="167">
        <f>IF(AND(P142=0,Q142=0),0,IF(OR(ISBLANK(P142),P142=0),1,IF(ISBLANK(Q142),-1,(Q142-P142)/P142)))</f>
        <v>-2.6631234900675059E-2</v>
      </c>
      <c r="S142" s="3"/>
      <c r="T142" s="3"/>
      <c r="U142" s="2"/>
      <c r="V142" s="2"/>
    </row>
    <row r="143" spans="7:22" ht="15.6">
      <c r="I143" s="197"/>
      <c r="J143" s="197"/>
      <c r="K143" s="197"/>
      <c r="L143" s="198"/>
      <c r="M143" s="198"/>
      <c r="N143" s="198"/>
      <c r="O143" s="17" t="s">
        <v>2</v>
      </c>
      <c r="P143" s="51"/>
      <c r="Q143" s="51"/>
      <c r="R143" s="171"/>
      <c r="S143" s="3"/>
      <c r="T143" s="3"/>
      <c r="U143" s="2"/>
      <c r="V143" s="2"/>
    </row>
    <row r="144" spans="7:22" ht="15.6">
      <c r="I144" s="197"/>
      <c r="J144" s="197"/>
      <c r="K144" s="197"/>
      <c r="L144" s="198"/>
      <c r="M144" s="198"/>
      <c r="N144" s="198">
        <v>521301</v>
      </c>
      <c r="O144" s="27" t="s">
        <v>93</v>
      </c>
      <c r="P144" s="42">
        <f>SUMPRODUCT(('[1]HK 2023'!$A$6:$A$205=$A144)+('[1]HK 2023'!$A$6:$A$205=$B144)+('[1]HK 2023'!$A$6:$A$205=$C144)+('[1]HK 2023'!$A$6:$A$205=$D144)+('[1]HK 2023'!$A$6:$A$205=$E144)+('[1]HK 2023'!$A$6:$A$205=$F144)+('[1]HK 2023'!$A$6:$A$205=$G144)+('[1]HK 2023'!$A$6:$A$205=$H144)+('[1]HK 2023'!$A$6:$A$205=$I144)+('[1]HK 2023'!$A$6:$A$205=$J144)+('[1]HK 2023'!$A$6:$A$205=$K144)+('[1]HK 2023'!$A$6:$A$205=$L144)+('[1]HK 2023'!$A$6:$A$205=$M144)+('[1]HK 2023'!$A$6:$A$205=$N144),('[1]HK 2023'!$H$6:$H$205))</f>
        <v>16632145</v>
      </c>
      <c r="Q144" s="42">
        <f>SUMPRODUCT(('[2]HK 2024'!$A$6:$A$198=$A144)+('[2]HK 2024'!$A$6:$A$198=$B144)+('[2]HK 2024'!$A$6:$A$198=$C144)+('[2]HK 2024'!$A$6:$A$198=$D144)+('[2]HK 2024'!$A$6:$A$198=$E144)+('[2]HK 2024'!$A$6:$A$198=$F144)+('[2]HK 2024'!$A$6:$A$198=$G144)+('[2]HK 2024'!$A$6:$A$198=$H144)+('[2]HK 2024'!$A$6:$A$198=$I144)+('[2]HK 2024'!$A$6:$A$198=$J144)+('[2]HK 2024'!$A$6:$A$198=$K144)+('[2]HK 2024'!$A$6:$A$198=$L144)+('[2]HK 2024'!$A$6:$A$198=$M144)+('[2]HK 2024'!$A$6:$A$198=$N144),('[2]HK 2024'!$H$6:$H$198))</f>
        <v>16104191</v>
      </c>
      <c r="R144" s="180">
        <f t="shared" ref="R144:R161" si="15">IF(AND(P144=0,Q144=0),0,IF(OR(ISBLANK(P144),P144=0),1,IF(ISBLANK(Q144),-1,(Q144-P144)/P144)))</f>
        <v>-3.1742989253641066E-2</v>
      </c>
      <c r="S144" s="3"/>
      <c r="T144" s="3"/>
      <c r="U144" s="2"/>
      <c r="V144" s="2"/>
    </row>
    <row r="145" spans="9:22" ht="15.6">
      <c r="I145" s="197"/>
      <c r="J145" s="197"/>
      <c r="K145" s="197"/>
      <c r="L145" s="198"/>
      <c r="M145" s="198"/>
      <c r="N145" s="198">
        <v>521302</v>
      </c>
      <c r="O145" s="27" t="s">
        <v>95</v>
      </c>
      <c r="P145" s="42">
        <f>SUMPRODUCT(('[1]HK 2023'!$A$6:$A$205=$A145)+('[1]HK 2023'!$A$6:$A$205=$B145)+('[1]HK 2023'!$A$6:$A$205=$C145)+('[1]HK 2023'!$A$6:$A$205=$D145)+('[1]HK 2023'!$A$6:$A$205=$E145)+('[1]HK 2023'!$A$6:$A$205=$F145)+('[1]HK 2023'!$A$6:$A$205=$G145)+('[1]HK 2023'!$A$6:$A$205=$H145)+('[1]HK 2023'!$A$6:$A$205=$I145)+('[1]HK 2023'!$A$6:$A$205=$J145)+('[1]HK 2023'!$A$6:$A$205=$K145)+('[1]HK 2023'!$A$6:$A$205=$L145)+('[1]HK 2023'!$A$6:$A$205=$M145)+('[1]HK 2023'!$A$6:$A$205=$N145),('[1]HK 2023'!$H$6:$H$205))</f>
        <v>4029291</v>
      </c>
      <c r="Q145" s="42">
        <f>SUMPRODUCT(('[2]HK 2024'!$A$6:$A$198=$A145)+('[2]HK 2024'!$A$6:$A$198=$B145)+('[2]HK 2024'!$A$6:$A$198=$C145)+('[2]HK 2024'!$A$6:$A$198=$D145)+('[2]HK 2024'!$A$6:$A$198=$E145)+('[2]HK 2024'!$A$6:$A$198=$F145)+('[2]HK 2024'!$A$6:$A$198=$G145)+('[2]HK 2024'!$A$6:$A$198=$H145)+('[2]HK 2024'!$A$6:$A$198=$I145)+('[2]HK 2024'!$A$6:$A$198=$J145)+('[2]HK 2024'!$A$6:$A$198=$K145)+('[2]HK 2024'!$A$6:$A$198=$L145)+('[2]HK 2024'!$A$6:$A$198=$M145)+('[2]HK 2024'!$A$6:$A$198=$N145),('[2]HK 2024'!$H$6:$H$198))</f>
        <v>4048918</v>
      </c>
      <c r="R145" s="180">
        <f t="shared" si="15"/>
        <v>4.8710802967569236E-3</v>
      </c>
      <c r="S145" s="3"/>
      <c r="T145" s="3"/>
      <c r="U145" s="2"/>
      <c r="V145" s="2"/>
    </row>
    <row r="146" spans="9:22" ht="15.6">
      <c r="I146" s="197"/>
      <c r="J146" s="197"/>
      <c r="K146" s="197"/>
      <c r="L146" s="198"/>
      <c r="M146" s="198"/>
      <c r="N146" s="198">
        <v>521306</v>
      </c>
      <c r="O146" s="27" t="s">
        <v>94</v>
      </c>
      <c r="P146" s="42">
        <f>SUMPRODUCT(('[1]HK 2023'!$A$6:$A$205=$A146)+('[1]HK 2023'!$A$6:$A$205=$B146)+('[1]HK 2023'!$A$6:$A$205=$C146)+('[1]HK 2023'!$A$6:$A$205=$D146)+('[1]HK 2023'!$A$6:$A$205=$E146)+('[1]HK 2023'!$A$6:$A$205=$F146)+('[1]HK 2023'!$A$6:$A$205=$G146)+('[1]HK 2023'!$A$6:$A$205=$H146)+('[1]HK 2023'!$A$6:$A$205=$I146)+('[1]HK 2023'!$A$6:$A$205=$J146)+('[1]HK 2023'!$A$6:$A$205=$K146)+('[1]HK 2023'!$A$6:$A$205=$L146)+('[1]HK 2023'!$A$6:$A$205=$M146)+('[1]HK 2023'!$A$6:$A$205=$N146),('[1]HK 2023'!$H$6:$H$205))</f>
        <v>3175871</v>
      </c>
      <c r="Q146" s="42">
        <f>SUMPRODUCT(('[2]HK 2024'!$A$6:$A$198=$A146)+('[2]HK 2024'!$A$6:$A$198=$B146)+('[2]HK 2024'!$A$6:$A$198=$C146)+('[2]HK 2024'!$A$6:$A$198=$D146)+('[2]HK 2024'!$A$6:$A$198=$E146)+('[2]HK 2024'!$A$6:$A$198=$F146)+('[2]HK 2024'!$A$6:$A$198=$G146)+('[2]HK 2024'!$A$6:$A$198=$H146)+('[2]HK 2024'!$A$6:$A$198=$I146)+('[2]HK 2024'!$A$6:$A$198=$J146)+('[2]HK 2024'!$A$6:$A$198=$K146)+('[2]HK 2024'!$A$6:$A$198=$L146)+('[2]HK 2024'!$A$6:$A$198=$M146)+('[2]HK 2024'!$A$6:$A$198=$N146),('[2]HK 2024'!$H$6:$H$198))</f>
        <v>3053721</v>
      </c>
      <c r="R146" s="180">
        <f t="shared" si="15"/>
        <v>-3.8461889667432962E-2</v>
      </c>
      <c r="S146" s="3"/>
      <c r="T146" s="3"/>
      <c r="U146" s="2"/>
      <c r="V146" s="2"/>
    </row>
    <row r="147" spans="9:22" ht="15.6">
      <c r="I147" s="197"/>
      <c r="J147" s="197"/>
      <c r="K147" s="197"/>
      <c r="L147" s="198"/>
      <c r="M147" s="198"/>
      <c r="N147" s="198">
        <v>521303</v>
      </c>
      <c r="O147" s="27" t="s">
        <v>96</v>
      </c>
      <c r="P147" s="42">
        <f>SUMPRODUCT(('[1]HK 2023'!$A$6:$A$205=$A147)+('[1]HK 2023'!$A$6:$A$205=$B147)+('[1]HK 2023'!$A$6:$A$205=$C147)+('[1]HK 2023'!$A$6:$A$205=$D147)+('[1]HK 2023'!$A$6:$A$205=$E147)+('[1]HK 2023'!$A$6:$A$205=$F147)+('[1]HK 2023'!$A$6:$A$205=$G147)+('[1]HK 2023'!$A$6:$A$205=$H147)+('[1]HK 2023'!$A$6:$A$205=$I147)+('[1]HK 2023'!$A$6:$A$205=$J147)+('[1]HK 2023'!$A$6:$A$205=$K147)+('[1]HK 2023'!$A$6:$A$205=$L147)+('[1]HK 2023'!$A$6:$A$205=$M147)+('[1]HK 2023'!$A$6:$A$205=$N147),('[1]HK 2023'!$H$6:$H$205))</f>
        <v>2297916</v>
      </c>
      <c r="Q147" s="42">
        <f>SUMPRODUCT(('[2]HK 2024'!$A$6:$A$198=$A147)+('[2]HK 2024'!$A$6:$A$198=$B147)+('[2]HK 2024'!$A$6:$A$198=$C147)+('[2]HK 2024'!$A$6:$A$198=$D147)+('[2]HK 2024'!$A$6:$A$198=$E147)+('[2]HK 2024'!$A$6:$A$198=$F147)+('[2]HK 2024'!$A$6:$A$198=$G147)+('[2]HK 2024'!$A$6:$A$198=$H147)+('[2]HK 2024'!$A$6:$A$198=$I147)+('[2]HK 2024'!$A$6:$A$198=$J147)+('[2]HK 2024'!$A$6:$A$198=$K147)+('[2]HK 2024'!$A$6:$A$198=$L147)+('[2]HK 2024'!$A$6:$A$198=$M147)+('[2]HK 2024'!$A$6:$A$198=$N147),('[2]HK 2024'!$H$6:$H$198))</f>
        <v>2359024</v>
      </c>
      <c r="R147" s="180">
        <f t="shared" si="15"/>
        <v>2.6592791033266665E-2</v>
      </c>
      <c r="S147" s="3"/>
      <c r="T147" s="3"/>
      <c r="U147" s="2"/>
      <c r="V147" s="2"/>
    </row>
    <row r="148" spans="9:22" ht="15.6">
      <c r="I148" s="197"/>
      <c r="J148" s="197"/>
      <c r="K148" s="197"/>
      <c r="L148" s="198"/>
      <c r="M148" s="198"/>
      <c r="N148" s="198">
        <v>521305</v>
      </c>
      <c r="O148" s="27" t="s">
        <v>97</v>
      </c>
      <c r="P148" s="42">
        <f>SUMPRODUCT(('[1]HK 2023'!$A$6:$A$205=$A148)+('[1]HK 2023'!$A$6:$A$205=$B148)+('[1]HK 2023'!$A$6:$A$205=$C148)+('[1]HK 2023'!$A$6:$A$205=$D148)+('[1]HK 2023'!$A$6:$A$205=$E148)+('[1]HK 2023'!$A$6:$A$205=$F148)+('[1]HK 2023'!$A$6:$A$205=$G148)+('[1]HK 2023'!$A$6:$A$205=$H148)+('[1]HK 2023'!$A$6:$A$205=$I148)+('[1]HK 2023'!$A$6:$A$205=$J148)+('[1]HK 2023'!$A$6:$A$205=$K148)+('[1]HK 2023'!$A$6:$A$205=$L148)+('[1]HK 2023'!$A$6:$A$205=$M148)+('[1]HK 2023'!$A$6:$A$205=$N148),('[1]HK 2023'!$H$6:$H$205))</f>
        <v>890655</v>
      </c>
      <c r="Q148" s="42">
        <f>SUMPRODUCT(('[2]HK 2024'!$A$6:$A$198=$A148)+('[2]HK 2024'!$A$6:$A$198=$B148)+('[2]HK 2024'!$A$6:$A$198=$C148)+('[2]HK 2024'!$A$6:$A$198=$D148)+('[2]HK 2024'!$A$6:$A$198=$E148)+('[2]HK 2024'!$A$6:$A$198=$F148)+('[2]HK 2024'!$A$6:$A$198=$G148)+('[2]HK 2024'!$A$6:$A$198=$H148)+('[2]HK 2024'!$A$6:$A$198=$I148)+('[2]HK 2024'!$A$6:$A$198=$J148)+('[2]HK 2024'!$A$6:$A$198=$K148)+('[2]HK 2024'!$A$6:$A$198=$L148)+('[2]HK 2024'!$A$6:$A$198=$M148)+('[2]HK 2024'!$A$6:$A$198=$N148),('[2]HK 2024'!$H$6:$H$198))</f>
        <v>888794</v>
      </c>
      <c r="R148" s="180">
        <f t="shared" si="15"/>
        <v>-2.0894734773846215E-3</v>
      </c>
      <c r="S148" s="10"/>
      <c r="T148" s="10"/>
      <c r="U148" s="2"/>
      <c r="V148" s="2"/>
    </row>
    <row r="149" spans="9:22" ht="15.6">
      <c r="I149" s="197"/>
      <c r="J149" s="197"/>
      <c r="K149" s="197"/>
      <c r="L149" s="198"/>
      <c r="M149" s="198"/>
      <c r="N149" s="198">
        <v>521304</v>
      </c>
      <c r="O149" s="27" t="s">
        <v>98</v>
      </c>
      <c r="P149" s="42">
        <f>SUMPRODUCT(('[1]HK 2023'!$A$6:$A$205=$A149)+('[1]HK 2023'!$A$6:$A$205=$B149)+('[1]HK 2023'!$A$6:$A$205=$C149)+('[1]HK 2023'!$A$6:$A$205=$D149)+('[1]HK 2023'!$A$6:$A$205=$E149)+('[1]HK 2023'!$A$6:$A$205=$F149)+('[1]HK 2023'!$A$6:$A$205=$G149)+('[1]HK 2023'!$A$6:$A$205=$H149)+('[1]HK 2023'!$A$6:$A$205=$I149)+('[1]HK 2023'!$A$6:$A$205=$J149)+('[1]HK 2023'!$A$6:$A$205=$K149)+('[1]HK 2023'!$A$6:$A$205=$L149)+('[1]HK 2023'!$A$6:$A$205=$M149)+('[1]HK 2023'!$A$6:$A$205=$N149),('[1]HK 2023'!$H$6:$H$205))</f>
        <v>669276</v>
      </c>
      <c r="Q149" s="42">
        <f>SUMPRODUCT(('[2]HK 2024'!$A$6:$A$198=$A149)+('[2]HK 2024'!$A$6:$A$198=$B149)+('[2]HK 2024'!$A$6:$A$198=$C149)+('[2]HK 2024'!$A$6:$A$198=$D149)+('[2]HK 2024'!$A$6:$A$198=$E149)+('[2]HK 2024'!$A$6:$A$198=$F149)+('[2]HK 2024'!$A$6:$A$198=$G149)+('[2]HK 2024'!$A$6:$A$198=$H149)+('[2]HK 2024'!$A$6:$A$198=$I149)+('[2]HK 2024'!$A$6:$A$198=$J149)+('[2]HK 2024'!$A$6:$A$198=$K149)+('[2]HK 2024'!$A$6:$A$198=$L149)+('[2]HK 2024'!$A$6:$A$198=$M149)+('[2]HK 2024'!$A$6:$A$198=$N149),('[2]HK 2024'!$H$6:$H$198))</f>
        <v>549006</v>
      </c>
      <c r="R149" s="180">
        <f t="shared" si="15"/>
        <v>-0.17970164775070374</v>
      </c>
      <c r="S149" s="10"/>
      <c r="T149" s="10"/>
      <c r="U149" s="2"/>
      <c r="V149" s="2"/>
    </row>
    <row r="150" spans="9:22" ht="15.6">
      <c r="I150" s="197"/>
      <c r="J150" s="197"/>
      <c r="K150" s="197"/>
      <c r="L150" s="198">
        <v>521338</v>
      </c>
      <c r="M150" s="198">
        <v>521339</v>
      </c>
      <c r="N150" s="198">
        <v>521330</v>
      </c>
      <c r="O150" s="17" t="s">
        <v>35</v>
      </c>
      <c r="P150" s="42">
        <f>SUMPRODUCT(('[1]HK 2023'!$A$6:$A$205=$A150)+('[1]HK 2023'!$A$6:$A$205=$B150)+('[1]HK 2023'!$A$6:$A$205=$C150)+('[1]HK 2023'!$A$6:$A$205=$D150)+('[1]HK 2023'!$A$6:$A$205=$E150)+('[1]HK 2023'!$A$6:$A$205=$F150)+('[1]HK 2023'!$A$6:$A$205=$G150)+('[1]HK 2023'!$A$6:$A$205=$H150)+('[1]HK 2023'!$A$6:$A$205=$I150)+('[1]HK 2023'!$A$6:$A$205=$J150)+('[1]HK 2023'!$A$6:$A$205=$K150)+('[1]HK 2023'!$A$6:$A$205=$L150)+('[1]HK 2023'!$A$6:$A$205=$M150)+('[1]HK 2023'!$A$6:$A$205=$N150),('[1]HK 2023'!$H$6:$H$205))</f>
        <v>226761</v>
      </c>
      <c r="Q150" s="42">
        <f>SUMPRODUCT(('[2]HK 2024'!$A$6:$A$198=$A150)+('[2]HK 2024'!$A$6:$A$198=$B150)+('[2]HK 2024'!$A$6:$A$198=$C150)+('[2]HK 2024'!$A$6:$A$198=$D150)+('[2]HK 2024'!$A$6:$A$198=$E150)+('[2]HK 2024'!$A$6:$A$198=$F150)+('[2]HK 2024'!$A$6:$A$198=$G150)+('[2]HK 2024'!$A$6:$A$198=$H150)+('[2]HK 2024'!$A$6:$A$198=$I150)+('[2]HK 2024'!$A$6:$A$198=$J150)+('[2]HK 2024'!$A$6:$A$198=$K150)+('[2]HK 2024'!$A$6:$A$198=$L150)+('[2]HK 2024'!$A$6:$A$198=$M150)+('[2]HK 2024'!$A$6:$A$198=$N150),('[2]HK 2024'!$H$6:$H$198))</f>
        <v>185991</v>
      </c>
      <c r="R150" s="180">
        <f t="shared" si="15"/>
        <v>-0.17979282151692752</v>
      </c>
      <c r="S150" s="9"/>
      <c r="T150" s="9"/>
      <c r="U150" s="2"/>
      <c r="V150" s="2"/>
    </row>
    <row r="151" spans="9:22" ht="15.6">
      <c r="I151" s="197"/>
      <c r="J151" s="197"/>
      <c r="K151" s="197"/>
      <c r="L151" s="198"/>
      <c r="M151" s="198">
        <v>521316</v>
      </c>
      <c r="N151" s="198">
        <v>521317</v>
      </c>
      <c r="O151" s="27" t="s">
        <v>132</v>
      </c>
      <c r="P151" s="42">
        <f>SUMPRODUCT(('[1]HK 2023'!$A$6:$A$205=$A151)+('[1]HK 2023'!$A$6:$A$205=$B151)+('[1]HK 2023'!$A$6:$A$205=$C151)+('[1]HK 2023'!$A$6:$A$205=$D151)+('[1]HK 2023'!$A$6:$A$205=$E151)+('[1]HK 2023'!$A$6:$A$205=$F151)+('[1]HK 2023'!$A$6:$A$205=$G151)+('[1]HK 2023'!$A$6:$A$205=$H151)+('[1]HK 2023'!$A$6:$A$205=$I151)+('[1]HK 2023'!$A$6:$A$205=$J151)+('[1]HK 2023'!$A$6:$A$205=$K151)+('[1]HK 2023'!$A$6:$A$205=$L151)+('[1]HK 2023'!$A$6:$A$205=$M151)+('[1]HK 2023'!$A$6:$A$205=$N151),('[1]HK 2023'!$H$6:$H$205))</f>
        <v>74400</v>
      </c>
      <c r="Q151" s="42">
        <f>SUMPRODUCT(('[2]HK 2024'!$A$6:$A$198=$A151)+('[2]HK 2024'!$A$6:$A$198=$B151)+('[2]HK 2024'!$A$6:$A$198=$C151)+('[2]HK 2024'!$A$6:$A$198=$D151)+('[2]HK 2024'!$A$6:$A$198=$E151)+('[2]HK 2024'!$A$6:$A$198=$F151)+('[2]HK 2024'!$A$6:$A$198=$G151)+('[2]HK 2024'!$A$6:$A$198=$H151)+('[2]HK 2024'!$A$6:$A$198=$I151)+('[2]HK 2024'!$A$6:$A$198=$J151)+('[2]HK 2024'!$A$6:$A$198=$K151)+('[2]HK 2024'!$A$6:$A$198=$L151)+('[2]HK 2024'!$A$6:$A$198=$M151)+('[2]HK 2024'!$A$6:$A$198=$N151),('[2]HK 2024'!$H$6:$H$198))</f>
        <v>163450</v>
      </c>
      <c r="R151" s="180">
        <f>IF(AND(P151=0,Q151=0),0,IF(OR(ISBLANK(P151),P151=0),1,IF(ISBLANK(Q151),-1,(Q151-P151)/P151)))</f>
        <v>1.1969086021505377</v>
      </c>
      <c r="S151" s="9"/>
      <c r="T151" s="9"/>
      <c r="U151" s="2"/>
      <c r="V151" s="2"/>
    </row>
    <row r="152" spans="9:22" ht="15.6">
      <c r="I152" s="197"/>
      <c r="J152" s="197"/>
      <c r="K152" s="197"/>
      <c r="L152" s="198"/>
      <c r="M152" s="198"/>
      <c r="N152" s="198">
        <v>521320</v>
      </c>
      <c r="O152" s="27" t="s">
        <v>134</v>
      </c>
      <c r="P152" s="42">
        <f>SUMPRODUCT(('[1]HK 2023'!$A$6:$A$205=$A152)+('[1]HK 2023'!$A$6:$A$205=$B152)+('[1]HK 2023'!$A$6:$A$205=$C152)+('[1]HK 2023'!$A$6:$A$205=$D152)+('[1]HK 2023'!$A$6:$A$205=$E152)+('[1]HK 2023'!$A$6:$A$205=$F152)+('[1]HK 2023'!$A$6:$A$205=$G152)+('[1]HK 2023'!$A$6:$A$205=$H152)+('[1]HK 2023'!$A$6:$A$205=$I152)+('[1]HK 2023'!$A$6:$A$205=$J152)+('[1]HK 2023'!$A$6:$A$205=$K152)+('[1]HK 2023'!$A$6:$A$205=$L152)+('[1]HK 2023'!$A$6:$A$205=$M152)+('[1]HK 2023'!$A$6:$A$205=$N152),('[1]HK 2023'!$H$6:$H$205))</f>
        <v>107253</v>
      </c>
      <c r="Q152" s="42">
        <f>SUMPRODUCT(('[2]HK 2024'!$A$6:$A$198=$A152)+('[2]HK 2024'!$A$6:$A$198=$B152)+('[2]HK 2024'!$A$6:$A$198=$C152)+('[2]HK 2024'!$A$6:$A$198=$D152)+('[2]HK 2024'!$A$6:$A$198=$E152)+('[2]HK 2024'!$A$6:$A$198=$F152)+('[2]HK 2024'!$A$6:$A$198=$G152)+('[2]HK 2024'!$A$6:$A$198=$H152)+('[2]HK 2024'!$A$6:$A$198=$I152)+('[2]HK 2024'!$A$6:$A$198=$J152)+('[2]HK 2024'!$A$6:$A$198=$K152)+('[2]HK 2024'!$A$6:$A$198=$L152)+('[2]HK 2024'!$A$6:$A$198=$M152)+('[2]HK 2024'!$A$6:$A$198=$N152),('[2]HK 2024'!$H$6:$H$198))</f>
        <v>91689</v>
      </c>
      <c r="R152" s="180">
        <f t="shared" si="15"/>
        <v>-0.145114821963022</v>
      </c>
      <c r="S152" s="3"/>
      <c r="T152" s="3"/>
      <c r="U152" s="2"/>
      <c r="V152" s="2"/>
    </row>
    <row r="153" spans="9:22" ht="15.6">
      <c r="I153" s="197"/>
      <c r="J153" s="197"/>
      <c r="K153" s="197"/>
      <c r="L153" s="198"/>
      <c r="M153" s="198"/>
      <c r="N153" s="198">
        <v>521311</v>
      </c>
      <c r="O153" s="17" t="s">
        <v>34</v>
      </c>
      <c r="P153" s="42">
        <f>SUMPRODUCT(('[1]HK 2023'!$A$6:$A$205=$A153)+('[1]HK 2023'!$A$6:$A$205=$B153)+('[1]HK 2023'!$A$6:$A$205=$C153)+('[1]HK 2023'!$A$6:$A$205=$D153)+('[1]HK 2023'!$A$6:$A$205=$E153)+('[1]HK 2023'!$A$6:$A$205=$F153)+('[1]HK 2023'!$A$6:$A$205=$G153)+('[1]HK 2023'!$A$6:$A$205=$H153)+('[1]HK 2023'!$A$6:$A$205=$I153)+('[1]HK 2023'!$A$6:$A$205=$J153)+('[1]HK 2023'!$A$6:$A$205=$K153)+('[1]HK 2023'!$A$6:$A$205=$L153)+('[1]HK 2023'!$A$6:$A$205=$M153)+('[1]HK 2023'!$A$6:$A$205=$N153),('[1]HK 2023'!$H$6:$H$205))</f>
        <v>45958</v>
      </c>
      <c r="Q153" s="42">
        <f>SUMPRODUCT(('[2]HK 2024'!$A$6:$A$198=$A153)+('[2]HK 2024'!$A$6:$A$198=$B153)+('[2]HK 2024'!$A$6:$A$198=$C153)+('[2]HK 2024'!$A$6:$A$198=$D153)+('[2]HK 2024'!$A$6:$A$198=$E153)+('[2]HK 2024'!$A$6:$A$198=$F153)+('[2]HK 2024'!$A$6:$A$198=$G153)+('[2]HK 2024'!$A$6:$A$198=$H153)+('[2]HK 2024'!$A$6:$A$198=$I153)+('[2]HK 2024'!$A$6:$A$198=$J153)+('[2]HK 2024'!$A$6:$A$198=$K153)+('[2]HK 2024'!$A$6:$A$198=$L153)+('[2]HK 2024'!$A$6:$A$198=$M153)+('[2]HK 2024'!$A$6:$A$198=$N153),('[2]HK 2024'!$H$6:$H$198))</f>
        <v>48381</v>
      </c>
      <c r="R153" s="180">
        <f t="shared" si="15"/>
        <v>5.272205056790983E-2</v>
      </c>
      <c r="S153" s="3"/>
      <c r="T153" s="3"/>
      <c r="U153" s="2"/>
      <c r="V153" s="2"/>
    </row>
    <row r="154" spans="9:22" ht="15.6">
      <c r="I154" s="197"/>
      <c r="J154" s="197"/>
      <c r="K154" s="197"/>
      <c r="L154" s="198"/>
      <c r="M154" s="198"/>
      <c r="N154" s="198">
        <v>521310</v>
      </c>
      <c r="O154" s="27" t="s">
        <v>33</v>
      </c>
      <c r="P154" s="42">
        <f>SUMPRODUCT(('[1]HK 2023'!$A$6:$A$205=$A154)+('[1]HK 2023'!$A$6:$A$205=$B154)+('[1]HK 2023'!$A$6:$A$205=$C154)+('[1]HK 2023'!$A$6:$A$205=$D154)+('[1]HK 2023'!$A$6:$A$205=$E154)+('[1]HK 2023'!$A$6:$A$205=$F154)+('[1]HK 2023'!$A$6:$A$205=$G154)+('[1]HK 2023'!$A$6:$A$205=$H154)+('[1]HK 2023'!$A$6:$A$205=$I154)+('[1]HK 2023'!$A$6:$A$205=$J154)+('[1]HK 2023'!$A$6:$A$205=$K154)+('[1]HK 2023'!$A$6:$A$205=$L154)+('[1]HK 2023'!$A$6:$A$205=$M154)+('[1]HK 2023'!$A$6:$A$205=$N154),('[1]HK 2023'!$H$6:$H$205))</f>
        <v>41250</v>
      </c>
      <c r="Q154" s="42">
        <f>SUMPRODUCT(('[2]HK 2024'!$A$6:$A$198=$A154)+('[2]HK 2024'!$A$6:$A$198=$B154)+('[2]HK 2024'!$A$6:$A$198=$C154)+('[2]HK 2024'!$A$6:$A$198=$D154)+('[2]HK 2024'!$A$6:$A$198=$E154)+('[2]HK 2024'!$A$6:$A$198=$F154)+('[2]HK 2024'!$A$6:$A$198=$G154)+('[2]HK 2024'!$A$6:$A$198=$H154)+('[2]HK 2024'!$A$6:$A$198=$I154)+('[2]HK 2024'!$A$6:$A$198=$J154)+('[2]HK 2024'!$A$6:$A$198=$K154)+('[2]HK 2024'!$A$6:$A$198=$L154)+('[2]HK 2024'!$A$6:$A$198=$M154)+('[2]HK 2024'!$A$6:$A$198=$N154),('[2]HK 2024'!$H$6:$H$198))</f>
        <v>51950</v>
      </c>
      <c r="R154" s="180">
        <f t="shared" si="15"/>
        <v>0.2593939393939394</v>
      </c>
      <c r="S154" s="10"/>
      <c r="T154" s="10"/>
      <c r="U154" s="2"/>
      <c r="V154" s="2"/>
    </row>
    <row r="155" spans="9:22" ht="15.6">
      <c r="I155" s="197"/>
      <c r="J155" s="197"/>
      <c r="K155" s="197"/>
      <c r="L155" s="198"/>
      <c r="M155" s="198">
        <v>521312</v>
      </c>
      <c r="N155" s="198">
        <v>521313</v>
      </c>
      <c r="O155" s="27" t="s">
        <v>133</v>
      </c>
      <c r="P155" s="42">
        <f>SUMPRODUCT(('[1]HK 2023'!$A$6:$A$205=$A155)+('[1]HK 2023'!$A$6:$A$205=$B155)+('[1]HK 2023'!$A$6:$A$205=$C155)+('[1]HK 2023'!$A$6:$A$205=$D155)+('[1]HK 2023'!$A$6:$A$205=$E155)+('[1]HK 2023'!$A$6:$A$205=$F155)+('[1]HK 2023'!$A$6:$A$205=$G155)+('[1]HK 2023'!$A$6:$A$205=$H155)+('[1]HK 2023'!$A$6:$A$205=$I155)+('[1]HK 2023'!$A$6:$A$205=$J155)+('[1]HK 2023'!$A$6:$A$205=$K155)+('[1]HK 2023'!$A$6:$A$205=$L155)+('[1]HK 2023'!$A$6:$A$205=$M155)+('[1]HK 2023'!$A$6:$A$205=$N155),('[1]HK 2023'!$H$6:$H$205))</f>
        <v>35842</v>
      </c>
      <c r="Q155" s="42">
        <f>SUMPRODUCT(('[2]HK 2024'!$A$6:$A$198=$A155)+('[2]HK 2024'!$A$6:$A$198=$B155)+('[2]HK 2024'!$A$6:$A$198=$C155)+('[2]HK 2024'!$A$6:$A$198=$D155)+('[2]HK 2024'!$A$6:$A$198=$E155)+('[2]HK 2024'!$A$6:$A$198=$F155)+('[2]HK 2024'!$A$6:$A$198=$G155)+('[2]HK 2024'!$A$6:$A$198=$H155)+('[2]HK 2024'!$A$6:$A$198=$I155)+('[2]HK 2024'!$A$6:$A$198=$J155)+('[2]HK 2024'!$A$6:$A$198=$K155)+('[2]HK 2024'!$A$6:$A$198=$L155)+('[2]HK 2024'!$A$6:$A$198=$M155)+('[2]HK 2024'!$A$6:$A$198=$N155),('[2]HK 2024'!$H$6:$H$198))</f>
        <v>43482</v>
      </c>
      <c r="R155" s="180">
        <f t="shared" si="15"/>
        <v>0.21315774789353273</v>
      </c>
      <c r="S155" s="9"/>
      <c r="T155" s="9"/>
      <c r="U155" s="2"/>
      <c r="V155" s="2"/>
    </row>
    <row r="156" spans="9:22" ht="15.6">
      <c r="I156" s="197"/>
      <c r="J156" s="197"/>
      <c r="K156" s="197"/>
      <c r="L156" s="198"/>
      <c r="M156" s="198"/>
      <c r="N156" s="198">
        <v>521307</v>
      </c>
      <c r="O156" s="27" t="s">
        <v>99</v>
      </c>
      <c r="P156" s="42">
        <f>SUMPRODUCT(('[1]HK 2023'!$A$6:$A$205=$A156)+('[1]HK 2023'!$A$6:$A$205=$B156)+('[1]HK 2023'!$A$6:$A$205=$C156)+('[1]HK 2023'!$A$6:$A$205=$D156)+('[1]HK 2023'!$A$6:$A$205=$E156)+('[1]HK 2023'!$A$6:$A$205=$F156)+('[1]HK 2023'!$A$6:$A$205=$G156)+('[1]HK 2023'!$A$6:$A$205=$H156)+('[1]HK 2023'!$A$6:$A$205=$I156)+('[1]HK 2023'!$A$6:$A$205=$J156)+('[1]HK 2023'!$A$6:$A$205=$K156)+('[1]HK 2023'!$A$6:$A$205=$L156)+('[1]HK 2023'!$A$6:$A$205=$M156)+('[1]HK 2023'!$A$6:$A$205=$N156),('[1]HK 2023'!$H$6:$H$205))</f>
        <v>6300</v>
      </c>
      <c r="Q156" s="42">
        <f>SUMPRODUCT(('[2]HK 2024'!$A$6:$A$198=$A156)+('[2]HK 2024'!$A$6:$A$198=$B156)+('[2]HK 2024'!$A$6:$A$198=$C156)+('[2]HK 2024'!$A$6:$A$198=$D156)+('[2]HK 2024'!$A$6:$A$198=$E156)+('[2]HK 2024'!$A$6:$A$198=$F156)+('[2]HK 2024'!$A$6:$A$198=$G156)+('[2]HK 2024'!$A$6:$A$198=$H156)+('[2]HK 2024'!$A$6:$A$198=$I156)+('[2]HK 2024'!$A$6:$A$198=$J156)+('[2]HK 2024'!$A$6:$A$198=$K156)+('[2]HK 2024'!$A$6:$A$198=$L156)+('[2]HK 2024'!$A$6:$A$198=$M156)+('[2]HK 2024'!$A$6:$A$198=$N156),('[2]HK 2024'!$H$6:$H$198))</f>
        <v>10000</v>
      </c>
      <c r="R156" s="180">
        <f t="shared" si="15"/>
        <v>0.58730158730158732</v>
      </c>
      <c r="S156" s="9"/>
      <c r="T156" s="9"/>
      <c r="U156" s="2"/>
      <c r="V156" s="2"/>
    </row>
    <row r="157" spans="9:22" ht="15.6">
      <c r="I157" s="197"/>
      <c r="J157" s="197"/>
      <c r="K157" s="197"/>
      <c r="L157" s="198"/>
      <c r="M157" s="198"/>
      <c r="N157" s="198">
        <v>521340</v>
      </c>
      <c r="O157" s="17" t="s">
        <v>36</v>
      </c>
      <c r="P157" s="42">
        <f>SUMPRODUCT(('[1]HK 2023'!$A$6:$A$205=$A157)+('[1]HK 2023'!$A$6:$A$205=$B157)+('[1]HK 2023'!$A$6:$A$205=$C157)+('[1]HK 2023'!$A$6:$A$205=$D157)+('[1]HK 2023'!$A$6:$A$205=$E157)+('[1]HK 2023'!$A$6:$A$205=$F157)+('[1]HK 2023'!$A$6:$A$205=$G157)+('[1]HK 2023'!$A$6:$A$205=$H157)+('[1]HK 2023'!$A$6:$A$205=$I157)+('[1]HK 2023'!$A$6:$A$205=$J157)+('[1]HK 2023'!$A$6:$A$205=$K157)+('[1]HK 2023'!$A$6:$A$205=$L157)+('[1]HK 2023'!$A$6:$A$205=$M157)+('[1]HK 2023'!$A$6:$A$205=$N157),('[1]HK 2023'!$H$6:$H$205))</f>
        <v>1430</v>
      </c>
      <c r="Q157" s="42">
        <f>SUMPRODUCT(('[2]HK 2024'!$A$6:$A$198=$A157)+('[2]HK 2024'!$A$6:$A$198=$B157)+('[2]HK 2024'!$A$6:$A$198=$C157)+('[2]HK 2024'!$A$6:$A$198=$D157)+('[2]HK 2024'!$A$6:$A$198=$E157)+('[2]HK 2024'!$A$6:$A$198=$F157)+('[2]HK 2024'!$A$6:$A$198=$G157)+('[2]HK 2024'!$A$6:$A$198=$H157)+('[2]HK 2024'!$A$6:$A$198=$I157)+('[2]HK 2024'!$A$6:$A$198=$J157)+('[2]HK 2024'!$A$6:$A$198=$K157)+('[2]HK 2024'!$A$6:$A$198=$L157)+('[2]HK 2024'!$A$6:$A$198=$M157)+('[2]HK 2024'!$A$6:$A$198=$N157),('[2]HK 2024'!$H$6:$H$198))</f>
        <v>2243</v>
      </c>
      <c r="R157" s="180">
        <f t="shared" si="15"/>
        <v>0.56853146853146852</v>
      </c>
      <c r="S157" s="10"/>
      <c r="T157" s="10"/>
      <c r="U157" s="2"/>
      <c r="V157" s="2"/>
    </row>
    <row r="158" spans="9:22" ht="15.6">
      <c r="I158" s="197"/>
      <c r="J158" s="197"/>
      <c r="K158" s="197"/>
      <c r="L158" s="198"/>
      <c r="M158" s="198"/>
      <c r="N158" s="198">
        <v>521315</v>
      </c>
      <c r="O158" s="27" t="s">
        <v>156</v>
      </c>
      <c r="P158" s="42">
        <f>SUMPRODUCT(('[1]HK 2023'!$A$6:$A$205=$A158)+('[1]HK 2023'!$A$6:$A$205=$B158)+('[1]HK 2023'!$A$6:$A$205=$C158)+('[1]HK 2023'!$A$6:$A$205=$D158)+('[1]HK 2023'!$A$6:$A$205=$E158)+('[1]HK 2023'!$A$6:$A$205=$F158)+('[1]HK 2023'!$A$6:$A$205=$G158)+('[1]HK 2023'!$A$6:$A$205=$H158)+('[1]HK 2023'!$A$6:$A$205=$I158)+('[1]HK 2023'!$A$6:$A$205=$J158)+('[1]HK 2023'!$A$6:$A$205=$K158)+('[1]HK 2023'!$A$6:$A$205=$L158)+('[1]HK 2023'!$A$6:$A$205=$M158)+('[1]HK 2023'!$A$6:$A$205=$N158),('[1]HK 2023'!$H$6:$H$205))</f>
        <v>122880</v>
      </c>
      <c r="Q158" s="42">
        <f>SUMPRODUCT(('[2]HK 2024'!$A$6:$A$198=$A158)+('[2]HK 2024'!$A$6:$A$198=$B158)+('[2]HK 2024'!$A$6:$A$198=$C158)+('[2]HK 2024'!$A$6:$A$198=$D158)+('[2]HK 2024'!$A$6:$A$198=$E158)+('[2]HK 2024'!$A$6:$A$198=$F158)+('[2]HK 2024'!$A$6:$A$198=$G158)+('[2]HK 2024'!$A$6:$A$198=$H158)+('[2]HK 2024'!$A$6:$A$198=$I158)+('[2]HK 2024'!$A$6:$A$198=$J158)+('[2]HK 2024'!$A$6:$A$198=$K158)+('[2]HK 2024'!$A$6:$A$198=$L158)+('[2]HK 2024'!$A$6:$A$198=$M158)+('[2]HK 2024'!$A$6:$A$198=$N158),('[2]HK 2024'!$H$6:$H$198))</f>
        <v>1200</v>
      </c>
      <c r="R158" s="180">
        <f>IF(AND(P158=0,Q158=0),0,IF(OR(ISBLANK(P158),P158=0),1,IF(ISBLANK(Q158),-1,(Q158-P158)/P158)))</f>
        <v>-0.990234375</v>
      </c>
      <c r="S158" s="9"/>
      <c r="T158" s="9"/>
      <c r="U158" s="2"/>
      <c r="V158" s="2"/>
    </row>
    <row r="159" spans="9:22" ht="15.6">
      <c r="I159" s="197"/>
      <c r="J159" s="197"/>
      <c r="K159" s="197"/>
      <c r="L159" s="198"/>
      <c r="M159" s="198">
        <v>521308</v>
      </c>
      <c r="N159" s="198">
        <v>521309</v>
      </c>
      <c r="O159" s="27" t="s">
        <v>92</v>
      </c>
      <c r="P159" s="42">
        <f>SUMPRODUCT(('[1]HK 2023'!$A$6:$A$205=$A159)+('[1]HK 2023'!$A$6:$A$205=$B159)+('[1]HK 2023'!$A$6:$A$205=$C159)+('[1]HK 2023'!$A$6:$A$205=$D159)+('[1]HK 2023'!$A$6:$A$205=$E159)+('[1]HK 2023'!$A$6:$A$205=$F159)+('[1]HK 2023'!$A$6:$A$205=$G159)+('[1]HK 2023'!$A$6:$A$205=$H159)+('[1]HK 2023'!$A$6:$A$205=$I159)+('[1]HK 2023'!$A$6:$A$205=$J159)+('[1]HK 2023'!$A$6:$A$205=$K159)+('[1]HK 2023'!$A$6:$A$205=$L159)+('[1]HK 2023'!$A$6:$A$205=$M159)+('[1]HK 2023'!$A$6:$A$205=$N159),('[1]HK 2023'!$H$6:$H$205))</f>
        <v>0</v>
      </c>
      <c r="Q159" s="42">
        <f>SUMPRODUCT(('[2]HK 2024'!$A$6:$A$198=$A159)+('[2]HK 2024'!$A$6:$A$198=$B159)+('[2]HK 2024'!$A$6:$A$198=$C159)+('[2]HK 2024'!$A$6:$A$198=$D159)+('[2]HK 2024'!$A$6:$A$198=$E159)+('[2]HK 2024'!$A$6:$A$198=$F159)+('[2]HK 2024'!$A$6:$A$198=$G159)+('[2]HK 2024'!$A$6:$A$198=$H159)+('[2]HK 2024'!$A$6:$A$198=$I159)+('[2]HK 2024'!$A$6:$A$198=$J159)+('[2]HK 2024'!$A$6:$A$198=$K159)+('[2]HK 2024'!$A$6:$A$198=$L159)+('[2]HK 2024'!$A$6:$A$198=$M159)+('[2]HK 2024'!$A$6:$A$198=$N159),('[2]HK 2024'!$H$6:$H$198))</f>
        <v>0</v>
      </c>
      <c r="R159" s="180">
        <f t="shared" si="15"/>
        <v>0</v>
      </c>
      <c r="S159" s="3"/>
      <c r="T159" s="3"/>
      <c r="U159" s="2"/>
      <c r="V159" s="2"/>
    </row>
    <row r="160" spans="9:22" ht="15.6">
      <c r="I160" s="197"/>
      <c r="J160" s="197"/>
      <c r="K160" s="197"/>
      <c r="L160" s="198"/>
      <c r="M160" s="198">
        <v>521318</v>
      </c>
      <c r="N160" s="198">
        <v>521319</v>
      </c>
      <c r="O160" s="27" t="s">
        <v>157</v>
      </c>
      <c r="P160" s="42">
        <f>SUMPRODUCT(('[1]HK 2023'!$A$6:$A$205=$A160)+('[1]HK 2023'!$A$6:$A$205=$B160)+('[1]HK 2023'!$A$6:$A$205=$C160)+('[1]HK 2023'!$A$6:$A$205=$D160)+('[1]HK 2023'!$A$6:$A$205=$E160)+('[1]HK 2023'!$A$6:$A$205=$F160)+('[1]HK 2023'!$A$6:$A$205=$G160)+('[1]HK 2023'!$A$6:$A$205=$H160)+('[1]HK 2023'!$A$6:$A$205=$I160)+('[1]HK 2023'!$A$6:$A$205=$J160)+('[1]HK 2023'!$A$6:$A$205=$K160)+('[1]HK 2023'!$A$6:$A$205=$L160)+('[1]HK 2023'!$A$6:$A$205=$M160)+('[1]HK 2023'!$A$6:$A$205=$N160),('[1]HK 2023'!$H$6:$H$205))</f>
        <v>0</v>
      </c>
      <c r="Q160" s="42">
        <f>SUMPRODUCT(('[2]HK 2024'!$A$6:$A$198=$A160)+('[2]HK 2024'!$A$6:$A$198=$B160)+('[2]HK 2024'!$A$6:$A$198=$C160)+('[2]HK 2024'!$A$6:$A$198=$D160)+('[2]HK 2024'!$A$6:$A$198=$E160)+('[2]HK 2024'!$A$6:$A$198=$F160)+('[2]HK 2024'!$A$6:$A$198=$G160)+('[2]HK 2024'!$A$6:$A$198=$H160)+('[2]HK 2024'!$A$6:$A$198=$I160)+('[2]HK 2024'!$A$6:$A$198=$J160)+('[2]HK 2024'!$A$6:$A$198=$K160)+('[2]HK 2024'!$A$6:$A$198=$L160)+('[2]HK 2024'!$A$6:$A$198=$M160)+('[2]HK 2024'!$A$6:$A$198=$N160),('[2]HK 2024'!$H$6:$H$198))</f>
        <v>0</v>
      </c>
      <c r="R160" s="180">
        <f t="shared" si="15"/>
        <v>0</v>
      </c>
      <c r="S160" s="3"/>
      <c r="T160" s="3"/>
      <c r="U160" s="2"/>
      <c r="V160" s="2"/>
    </row>
    <row r="161" spans="9:22" ht="15.6" outlineLevel="1">
      <c r="I161" s="197"/>
      <c r="J161" s="197"/>
      <c r="K161" s="197"/>
      <c r="L161" s="198"/>
      <c r="M161" s="198"/>
      <c r="N161" s="198">
        <v>521347</v>
      </c>
      <c r="O161" s="27" t="s">
        <v>100</v>
      </c>
      <c r="P161" s="42">
        <f>SUMPRODUCT(('[1]HK 2023'!$A$6:$A$205=$A161)+('[1]HK 2023'!$A$6:$A$205=$B161)+('[1]HK 2023'!$A$6:$A$205=$C161)+('[1]HK 2023'!$A$6:$A$205=$D161)+('[1]HK 2023'!$A$6:$A$205=$E161)+('[1]HK 2023'!$A$6:$A$205=$F161)+('[1]HK 2023'!$A$6:$A$205=$G161)+('[1]HK 2023'!$A$6:$A$205=$H161)+('[1]HK 2023'!$A$6:$A$205=$I161)+('[1]HK 2023'!$A$6:$A$205=$J161)+('[1]HK 2023'!$A$6:$A$205=$K161)+('[1]HK 2023'!$A$6:$A$205=$L161)+('[1]HK 2023'!$A$6:$A$205=$M161)+('[1]HK 2023'!$A$6:$A$205=$N161),('[1]HK 2023'!$H$6:$H$205))</f>
        <v>0</v>
      </c>
      <c r="Q161" s="42">
        <f>SUMPRODUCT(('[2]HK 2024'!$A$6:$A$198=$A161)+('[2]HK 2024'!$A$6:$A$198=$B161)+('[2]HK 2024'!$A$6:$A$198=$C161)+('[2]HK 2024'!$A$6:$A$198=$D161)+('[2]HK 2024'!$A$6:$A$198=$E161)+('[2]HK 2024'!$A$6:$A$198=$F161)+('[2]HK 2024'!$A$6:$A$198=$G161)+('[2]HK 2024'!$A$6:$A$198=$H161)+('[2]HK 2024'!$A$6:$A$198=$I161)+('[2]HK 2024'!$A$6:$A$198=$J161)+('[2]HK 2024'!$A$6:$A$198=$K161)+('[2]HK 2024'!$A$6:$A$198=$L161)+('[2]HK 2024'!$A$6:$A$198=$M161)+('[2]HK 2024'!$A$6:$A$198=$N161),('[2]HK 2024'!$H$6:$H$198))</f>
        <v>0</v>
      </c>
      <c r="R161" s="180">
        <f t="shared" si="15"/>
        <v>0</v>
      </c>
      <c r="S161" s="9"/>
      <c r="T161" s="9"/>
      <c r="U161" s="2"/>
      <c r="V161" s="2"/>
    </row>
    <row r="162" spans="9:22" ht="15.6">
      <c r="I162" s="197"/>
      <c r="J162" s="197"/>
      <c r="K162" s="197"/>
      <c r="L162" s="198"/>
      <c r="M162" s="198"/>
      <c r="N162" s="198">
        <v>521010</v>
      </c>
      <c r="O162" s="19" t="s">
        <v>131</v>
      </c>
      <c r="P162" s="43">
        <f>SUMPRODUCT(('[1]HK 2023'!$A$6:$A$205=$A162)+('[1]HK 2023'!$A$6:$A$205=$B162)+('[1]HK 2023'!$A$6:$A$205=$C162)+('[1]HK 2023'!$A$6:$A$205=$D162)+('[1]HK 2023'!$A$6:$A$205=$E162)+('[1]HK 2023'!$A$6:$A$205=$F162)+('[1]HK 2023'!$A$6:$A$205=$G162)+('[1]HK 2023'!$A$6:$A$205=$H162)+('[1]HK 2023'!$A$6:$A$205=$I162)+('[1]HK 2023'!$A$6:$A$205=$J162)+('[1]HK 2023'!$A$6:$A$205=$K162)+('[1]HK 2023'!$A$6:$A$205=$L162)+('[1]HK 2023'!$A$6:$A$205=$M162)+('[1]HK 2023'!$A$6:$A$205=$N162),('[1]HK 2023'!$H$6:$H$205))</f>
        <v>0</v>
      </c>
      <c r="Q162" s="43">
        <f>SUMPRODUCT(('[2]HK 2024'!$A$6:$A$198=$A162)+('[2]HK 2024'!$A$6:$A$198=$B162)+('[2]HK 2024'!$A$6:$A$198=$C162)+('[2]HK 2024'!$A$6:$A$198=$D162)+('[2]HK 2024'!$A$6:$A$198=$E162)+('[2]HK 2024'!$A$6:$A$198=$F162)+('[2]HK 2024'!$A$6:$A$198=$G162)+('[2]HK 2024'!$A$6:$A$198=$H162)+('[2]HK 2024'!$A$6:$A$198=$I162)+('[2]HK 2024'!$A$6:$A$198=$J162)+('[2]HK 2024'!$A$6:$A$198=$K162)+('[2]HK 2024'!$A$6:$A$198=$L162)+('[2]HK 2024'!$A$6:$A$198=$M162)+('[2]HK 2024'!$A$6:$A$198=$N162),('[2]HK 2024'!$H$6:$H$198))</f>
        <v>0</v>
      </c>
      <c r="R162" s="169">
        <f t="shared" ref="R162" si="16">IF(AND(P162=0,Q162=0),0,IF(OR(ISBLANK(P162),P162=0),1,IF(ISBLANK(Q162),-1,(Q162-P162)/P162)))</f>
        <v>0</v>
      </c>
      <c r="S162" s="3"/>
      <c r="T162" s="3"/>
      <c r="U162" s="2"/>
      <c r="V162" s="2"/>
    </row>
    <row r="163" spans="9:22" ht="15.6" outlineLevel="1">
      <c r="I163" s="197"/>
      <c r="J163" s="197"/>
      <c r="K163" s="197"/>
      <c r="L163" s="198"/>
      <c r="M163" s="198">
        <v>521012</v>
      </c>
      <c r="N163" s="198">
        <v>521015</v>
      </c>
      <c r="O163" s="19" t="s">
        <v>91</v>
      </c>
      <c r="P163" s="43">
        <f>SUMPRODUCT(('[1]HK 2023'!$A$6:$A$205=$A163)+('[1]HK 2023'!$A$6:$A$205=$B163)+('[1]HK 2023'!$A$6:$A$205=$C163)+('[1]HK 2023'!$A$6:$A$205=$D163)+('[1]HK 2023'!$A$6:$A$205=$E163)+('[1]HK 2023'!$A$6:$A$205=$F163)+('[1]HK 2023'!$A$6:$A$205=$G163)+('[1]HK 2023'!$A$6:$A$205=$H163)+('[1]HK 2023'!$A$6:$A$205=$I163)+('[1]HK 2023'!$A$6:$A$205=$J163)+('[1]HK 2023'!$A$6:$A$205=$K163)+('[1]HK 2023'!$A$6:$A$205=$L163)+('[1]HK 2023'!$A$6:$A$205=$M163)+('[1]HK 2023'!$A$6:$A$205=$N163),('[1]HK 2023'!$H$6:$H$205))</f>
        <v>0</v>
      </c>
      <c r="Q163" s="43">
        <f>SUMPRODUCT(('[2]HK 2024'!$A$6:$A$198=$A163)+('[2]HK 2024'!$A$6:$A$198=$B163)+('[2]HK 2024'!$A$6:$A$198=$C163)+('[2]HK 2024'!$A$6:$A$198=$D163)+('[2]HK 2024'!$A$6:$A$198=$E163)+('[2]HK 2024'!$A$6:$A$198=$F163)+('[2]HK 2024'!$A$6:$A$198=$G163)+('[2]HK 2024'!$A$6:$A$198=$H163)+('[2]HK 2024'!$A$6:$A$198=$I163)+('[2]HK 2024'!$A$6:$A$198=$J163)+('[2]HK 2024'!$A$6:$A$198=$K163)+('[2]HK 2024'!$A$6:$A$198=$L163)+('[2]HK 2024'!$A$6:$A$198=$M163)+('[2]HK 2024'!$A$6:$A$198=$N163),('[2]HK 2024'!$H$6:$H$198))</f>
        <v>0</v>
      </c>
      <c r="R163" s="169">
        <f t="shared" ref="R163" si="17">IF(AND(P163=0,Q163=0),0,IF(OR(ISBLANK(P163),P163=0),1,IF(ISBLANK(Q163),-1,(Q163-P163)/P163)))</f>
        <v>0</v>
      </c>
      <c r="S163" s="9"/>
      <c r="T163" s="9"/>
      <c r="U163" s="2"/>
      <c r="V163" s="2"/>
    </row>
    <row r="164" spans="9:22" ht="15.6">
      <c r="I164" s="197"/>
      <c r="J164" s="197"/>
      <c r="K164" s="197"/>
      <c r="L164" s="198"/>
      <c r="M164" s="198"/>
      <c r="N164" s="198"/>
      <c r="O164" s="21"/>
      <c r="P164" s="44"/>
      <c r="Q164" s="44"/>
      <c r="R164" s="152"/>
      <c r="S164" s="11"/>
      <c r="T164" s="11"/>
      <c r="U164" s="2"/>
      <c r="V164" s="2"/>
    </row>
    <row r="165" spans="9:22" ht="18">
      <c r="I165" s="197"/>
      <c r="J165" s="197"/>
      <c r="K165" s="197"/>
      <c r="L165" s="198"/>
      <c r="M165" s="198"/>
      <c r="N165" s="198"/>
      <c r="O165" s="34" t="s">
        <v>118</v>
      </c>
      <c r="P165" s="48">
        <f>SUM(P166:P176)</f>
        <v>9291761</v>
      </c>
      <c r="Q165" s="48">
        <f>SUM(Q166:Q176)</f>
        <v>9069758</v>
      </c>
      <c r="R165" s="167">
        <f>IF(AND(P165=0,Q165=0),0,IF(OR(ISBLANK(P165),P165=0),1,IF(ISBLANK(Q165),-1,(Q165-P165)/P165)))</f>
        <v>-2.3892456984203534E-2</v>
      </c>
      <c r="S165" s="9"/>
      <c r="T165" s="9"/>
      <c r="U165" s="2"/>
      <c r="V165" s="2"/>
    </row>
    <row r="166" spans="9:22" ht="15.6">
      <c r="I166" s="197"/>
      <c r="J166" s="197"/>
      <c r="K166" s="197"/>
      <c r="L166" s="198"/>
      <c r="M166" s="198"/>
      <c r="N166" s="198"/>
      <c r="O166" s="17" t="s">
        <v>2</v>
      </c>
      <c r="P166" s="60"/>
      <c r="Q166" s="60"/>
      <c r="R166" s="171"/>
      <c r="S166" s="3"/>
      <c r="T166" s="3"/>
      <c r="U166" s="2"/>
      <c r="V166" s="2"/>
    </row>
    <row r="167" spans="9:22" ht="15.6">
      <c r="I167" s="197"/>
      <c r="J167" s="197"/>
      <c r="K167" s="197"/>
      <c r="L167" s="198"/>
      <c r="M167" s="198"/>
      <c r="N167" s="198">
        <v>524300</v>
      </c>
      <c r="O167" s="17" t="s">
        <v>39</v>
      </c>
      <c r="P167" s="42">
        <f>SUMPRODUCT(('[1]HK 2023'!$A$6:$A$205=$A167)+('[1]HK 2023'!$A$6:$A$205=$B167)+('[1]HK 2023'!$A$6:$A$205=$C167)+('[1]HK 2023'!$A$6:$A$205=$D167)+('[1]HK 2023'!$A$6:$A$205=$E167)+('[1]HK 2023'!$A$6:$A$205=$F167)+('[1]HK 2023'!$A$6:$A$205=$G167)+('[1]HK 2023'!$A$6:$A$205=$H167)+('[1]HK 2023'!$A$6:$A$205=$I167)+('[1]HK 2023'!$A$6:$A$205=$J167)+('[1]HK 2023'!$A$6:$A$205=$K167)+('[1]HK 2023'!$A$6:$A$205=$L167)+('[1]HK 2023'!$A$6:$A$205=$M167)+('[1]HK 2023'!$A$6:$A$205=$N167),('[1]HK 2023'!$H$6:$H$205))</f>
        <v>6796921.5999999996</v>
      </c>
      <c r="Q167" s="42">
        <f>SUMPRODUCT(('[2]HK 2024'!$A$6:$A$198=$A167)+('[2]HK 2024'!$A$6:$A$198=$B167)+('[2]HK 2024'!$A$6:$A$198=$C167)+('[2]HK 2024'!$A$6:$A$198=$D167)+('[2]HK 2024'!$A$6:$A$198=$E167)+('[2]HK 2024'!$A$6:$A$198=$F167)+('[2]HK 2024'!$A$6:$A$198=$G167)+('[2]HK 2024'!$A$6:$A$198=$H167)+('[2]HK 2024'!$A$6:$A$198=$I167)+('[2]HK 2024'!$A$6:$A$198=$J167)+('[2]HK 2024'!$A$6:$A$198=$K167)+('[2]HK 2024'!$A$6:$A$198=$L167)+('[2]HK 2024'!$A$6:$A$198=$M167)+('[2]HK 2024'!$A$6:$A$198=$N167),('[2]HK 2024'!$H$6:$H$198))</f>
        <v>6637952</v>
      </c>
      <c r="R167" s="180">
        <f t="shared" ref="R167:R173" si="18">IF(AND(P167=0,Q167=0),0,IF(OR(ISBLANK(P167),P167=0),1,IF(ISBLANK(Q167),-1,(Q167-P167)/P167)))</f>
        <v>-2.338847045109357E-2</v>
      </c>
      <c r="S167" s="9"/>
      <c r="T167" s="9"/>
      <c r="U167" s="2"/>
      <c r="V167" s="2"/>
    </row>
    <row r="168" spans="9:22" ht="15.6">
      <c r="I168" s="197"/>
      <c r="J168" s="197"/>
      <c r="K168" s="197"/>
      <c r="L168" s="198"/>
      <c r="M168" s="198"/>
      <c r="N168" s="198">
        <v>524310</v>
      </c>
      <c r="O168" s="27" t="s">
        <v>41</v>
      </c>
      <c r="P168" s="42">
        <f>SUMPRODUCT(('[1]HK 2023'!$A$6:$A$205=$A168)+('[1]HK 2023'!$A$6:$A$205=$B168)+('[1]HK 2023'!$A$6:$A$205=$C168)+('[1]HK 2023'!$A$6:$A$205=$D168)+('[1]HK 2023'!$A$6:$A$205=$E168)+('[1]HK 2023'!$A$6:$A$205=$F168)+('[1]HK 2023'!$A$6:$A$205=$G168)+('[1]HK 2023'!$A$6:$A$205=$H168)+('[1]HK 2023'!$A$6:$A$205=$I168)+('[1]HK 2023'!$A$6:$A$205=$J168)+('[1]HK 2023'!$A$6:$A$205=$K168)+('[1]HK 2023'!$A$6:$A$205=$L168)+('[1]HK 2023'!$A$6:$A$205=$M168)+('[1]HK 2023'!$A$6:$A$205=$N168),('[1]HK 2023'!$H$6:$H$205))</f>
        <v>2492710</v>
      </c>
      <c r="Q168" s="42">
        <f>SUMPRODUCT(('[2]HK 2024'!$A$6:$A$198=$A168)+('[2]HK 2024'!$A$6:$A$198=$B168)+('[2]HK 2024'!$A$6:$A$198=$C168)+('[2]HK 2024'!$A$6:$A$198=$D168)+('[2]HK 2024'!$A$6:$A$198=$E168)+('[2]HK 2024'!$A$6:$A$198=$F168)+('[2]HK 2024'!$A$6:$A$198=$G168)+('[2]HK 2024'!$A$6:$A$198=$H168)+('[2]HK 2024'!$A$6:$A$198=$I168)+('[2]HK 2024'!$A$6:$A$198=$J168)+('[2]HK 2024'!$A$6:$A$198=$K168)+('[2]HK 2024'!$A$6:$A$198=$L168)+('[2]HK 2024'!$A$6:$A$198=$M168)+('[2]HK 2024'!$A$6:$A$198=$N168),('[2]HK 2024'!$H$6:$H$198))</f>
        <v>2431806</v>
      </c>
      <c r="R168" s="180">
        <f t="shared" si="18"/>
        <v>-2.4432846179459303E-2</v>
      </c>
      <c r="S168" s="9"/>
      <c r="T168" s="9"/>
      <c r="U168" s="2"/>
      <c r="V168" s="2"/>
    </row>
    <row r="169" spans="9:22" ht="15.6">
      <c r="I169" s="197"/>
      <c r="J169" s="197"/>
      <c r="K169" s="197">
        <v>524307</v>
      </c>
      <c r="L169" s="198">
        <v>524317</v>
      </c>
      <c r="M169" s="198">
        <v>524301</v>
      </c>
      <c r="N169" s="198">
        <v>524311</v>
      </c>
      <c r="O169" s="27" t="s">
        <v>102</v>
      </c>
      <c r="P169" s="42">
        <f>SUMPRODUCT(('[1]HK 2023'!$A$6:$A$205=$A169)+('[1]HK 2023'!$A$6:$A$205=$B169)+('[1]HK 2023'!$A$6:$A$205=$C169)+('[1]HK 2023'!$A$6:$A$205=$D169)+('[1]HK 2023'!$A$6:$A$205=$E169)+('[1]HK 2023'!$A$6:$A$205=$F169)+('[1]HK 2023'!$A$6:$A$205=$G169)+('[1]HK 2023'!$A$6:$A$205=$H169)+('[1]HK 2023'!$A$6:$A$205=$I169)+('[1]HK 2023'!$A$6:$A$205=$J169)+('[1]HK 2023'!$A$6:$A$205=$K169)+('[1]HK 2023'!$A$6:$A$205=$L169)+('[1]HK 2023'!$A$6:$A$205=$M169)+('[1]HK 2023'!$A$6:$A$205=$N169),('[1]HK 2023'!$H$6:$H$205))</f>
        <v>2129.4</v>
      </c>
      <c r="Q169" s="42">
        <f>SUMPRODUCT(('[2]HK 2024'!$A$6:$A$198=$A169)+('[2]HK 2024'!$A$6:$A$198=$B169)+('[2]HK 2024'!$A$6:$A$198=$C169)+('[2]HK 2024'!$A$6:$A$198=$D169)+('[2]HK 2024'!$A$6:$A$198=$E169)+('[2]HK 2024'!$A$6:$A$198=$F169)+('[2]HK 2024'!$A$6:$A$198=$G169)+('[2]HK 2024'!$A$6:$A$198=$H169)+('[2]HK 2024'!$A$6:$A$198=$I169)+('[2]HK 2024'!$A$6:$A$198=$J169)+('[2]HK 2024'!$A$6:$A$198=$K169)+('[2]HK 2024'!$A$6:$A$198=$L169)+('[2]HK 2024'!$A$6:$A$198=$M169)+('[2]HK 2024'!$A$6:$A$198=$N169),('[2]HK 2024'!$H$6:$H$198))</f>
        <v>0</v>
      </c>
      <c r="R169" s="180">
        <f t="shared" si="18"/>
        <v>-1</v>
      </c>
      <c r="S169" s="3"/>
      <c r="T169" s="3"/>
      <c r="U169" s="2"/>
      <c r="V169" s="2"/>
    </row>
    <row r="170" spans="9:22" ht="15.6" hidden="1" outlineLevel="1">
      <c r="I170" s="197"/>
      <c r="J170" s="197"/>
      <c r="K170" s="197"/>
      <c r="L170" s="198"/>
      <c r="M170" s="198">
        <v>524324</v>
      </c>
      <c r="N170" s="198">
        <v>524308</v>
      </c>
      <c r="O170" s="27" t="s">
        <v>40</v>
      </c>
      <c r="P170" s="42">
        <f>SUMPRODUCT(('[1]HK 2023'!$A$6:$A$205=$A170)+('[1]HK 2023'!$A$6:$A$205=$B170)+('[1]HK 2023'!$A$6:$A$205=$C170)+('[1]HK 2023'!$A$6:$A$205=$D170)+('[1]HK 2023'!$A$6:$A$205=$E170)+('[1]HK 2023'!$A$6:$A$205=$F170)+('[1]HK 2023'!$A$6:$A$205=$G170)+('[1]HK 2023'!$A$6:$A$205=$H170)+('[1]HK 2023'!$A$6:$A$205=$I170)+('[1]HK 2023'!$A$6:$A$205=$J170)+('[1]HK 2023'!$A$6:$A$205=$K170)+('[1]HK 2023'!$A$6:$A$205=$L170)+('[1]HK 2023'!$A$6:$A$205=$M170)+('[1]HK 2023'!$A$6:$A$205=$N170),('[1]HK 2023'!$H$6:$H$205))</f>
        <v>0</v>
      </c>
      <c r="Q170" s="42">
        <f>SUMPRODUCT(('[2]HK 2024'!$A$6:$A$198=$A170)+('[2]HK 2024'!$A$6:$A$198=$B170)+('[2]HK 2024'!$A$6:$A$198=$C170)+('[2]HK 2024'!$A$6:$A$198=$D170)+('[2]HK 2024'!$A$6:$A$198=$E170)+('[2]HK 2024'!$A$6:$A$198=$F170)+('[2]HK 2024'!$A$6:$A$198=$G170)+('[2]HK 2024'!$A$6:$A$198=$H170)+('[2]HK 2024'!$A$6:$A$198=$I170)+('[2]HK 2024'!$A$6:$A$198=$J170)+('[2]HK 2024'!$A$6:$A$198=$K170)+('[2]HK 2024'!$A$6:$A$198=$L170)+('[2]HK 2024'!$A$6:$A$198=$M170)+('[2]HK 2024'!$A$6:$A$198=$N170),('[2]HK 2024'!$H$6:$H$198))</f>
        <v>0</v>
      </c>
      <c r="R170" s="180">
        <f t="shared" si="18"/>
        <v>0</v>
      </c>
      <c r="S170" s="9"/>
      <c r="T170" s="9"/>
      <c r="U170" s="2"/>
      <c r="V170" s="2"/>
    </row>
    <row r="171" spans="9:22" ht="15.6" hidden="1" outlineLevel="1">
      <c r="I171" s="197"/>
      <c r="J171" s="197"/>
      <c r="K171" s="197"/>
      <c r="L171" s="198"/>
      <c r="M171" s="198">
        <v>524325</v>
      </c>
      <c r="N171" s="198">
        <v>524318</v>
      </c>
      <c r="O171" s="17" t="s">
        <v>42</v>
      </c>
      <c r="P171" s="42">
        <f>SUMPRODUCT(('[1]HK 2023'!$A$6:$A$205=$A171)+('[1]HK 2023'!$A$6:$A$205=$B171)+('[1]HK 2023'!$A$6:$A$205=$C171)+('[1]HK 2023'!$A$6:$A$205=$D171)+('[1]HK 2023'!$A$6:$A$205=$E171)+('[1]HK 2023'!$A$6:$A$205=$F171)+('[1]HK 2023'!$A$6:$A$205=$G171)+('[1]HK 2023'!$A$6:$A$205=$H171)+('[1]HK 2023'!$A$6:$A$205=$I171)+('[1]HK 2023'!$A$6:$A$205=$J171)+('[1]HK 2023'!$A$6:$A$205=$K171)+('[1]HK 2023'!$A$6:$A$205=$L171)+('[1]HK 2023'!$A$6:$A$205=$M171)+('[1]HK 2023'!$A$6:$A$205=$N171),('[1]HK 2023'!$H$6:$H$205))</f>
        <v>0</v>
      </c>
      <c r="Q171" s="42">
        <f>SUMPRODUCT(('[2]HK 2024'!$A$6:$A$198=$A171)+('[2]HK 2024'!$A$6:$A$198=$B171)+('[2]HK 2024'!$A$6:$A$198=$C171)+('[2]HK 2024'!$A$6:$A$198=$D171)+('[2]HK 2024'!$A$6:$A$198=$E171)+('[2]HK 2024'!$A$6:$A$198=$F171)+('[2]HK 2024'!$A$6:$A$198=$G171)+('[2]HK 2024'!$A$6:$A$198=$H171)+('[2]HK 2024'!$A$6:$A$198=$I171)+('[2]HK 2024'!$A$6:$A$198=$J171)+('[2]HK 2024'!$A$6:$A$198=$K171)+('[2]HK 2024'!$A$6:$A$198=$L171)+('[2]HK 2024'!$A$6:$A$198=$M171)+('[2]HK 2024'!$A$6:$A$198=$N171),('[2]HK 2024'!$H$6:$H$198))</f>
        <v>0</v>
      </c>
      <c r="R171" s="180">
        <f t="shared" si="18"/>
        <v>0</v>
      </c>
      <c r="S171" s="3"/>
      <c r="T171" s="3"/>
      <c r="U171" s="2"/>
      <c r="V171" s="2"/>
    </row>
    <row r="172" spans="9:22" ht="15.6" hidden="1" outlineLevel="1">
      <c r="I172" s="197"/>
      <c r="J172" s="197"/>
      <c r="K172" s="197"/>
      <c r="L172" s="198"/>
      <c r="M172" s="198">
        <v>524309</v>
      </c>
      <c r="N172" s="198">
        <v>524319</v>
      </c>
      <c r="O172" s="27" t="s">
        <v>101</v>
      </c>
      <c r="P172" s="42">
        <f>SUMPRODUCT(('[1]HK 2023'!$A$6:$A$205=$A172)+('[1]HK 2023'!$A$6:$A$205=$B172)+('[1]HK 2023'!$A$6:$A$205=$C172)+('[1]HK 2023'!$A$6:$A$205=$D172)+('[1]HK 2023'!$A$6:$A$205=$E172)+('[1]HK 2023'!$A$6:$A$205=$F172)+('[1]HK 2023'!$A$6:$A$205=$G172)+('[1]HK 2023'!$A$6:$A$205=$H172)+('[1]HK 2023'!$A$6:$A$205=$I172)+('[1]HK 2023'!$A$6:$A$205=$J172)+('[1]HK 2023'!$A$6:$A$205=$K172)+('[1]HK 2023'!$A$6:$A$205=$L172)+('[1]HK 2023'!$A$6:$A$205=$M172)+('[1]HK 2023'!$A$6:$A$205=$N172),('[1]HK 2023'!$H$6:$H$205))</f>
        <v>0</v>
      </c>
      <c r="Q172" s="42">
        <f>SUMPRODUCT(('[2]HK 2024'!$A$6:$A$198=$A172)+('[2]HK 2024'!$A$6:$A$198=$B172)+('[2]HK 2024'!$A$6:$A$198=$C172)+('[2]HK 2024'!$A$6:$A$198=$D172)+('[2]HK 2024'!$A$6:$A$198=$E172)+('[2]HK 2024'!$A$6:$A$198=$F172)+('[2]HK 2024'!$A$6:$A$198=$G172)+('[2]HK 2024'!$A$6:$A$198=$H172)+('[2]HK 2024'!$A$6:$A$198=$I172)+('[2]HK 2024'!$A$6:$A$198=$J172)+('[2]HK 2024'!$A$6:$A$198=$K172)+('[2]HK 2024'!$A$6:$A$198=$L172)+('[2]HK 2024'!$A$6:$A$198=$M172)+('[2]HK 2024'!$A$6:$A$198=$N172),('[2]HK 2024'!$H$6:$H$198))</f>
        <v>0</v>
      </c>
      <c r="R172" s="180">
        <f t="shared" si="18"/>
        <v>0</v>
      </c>
      <c r="S172" s="3"/>
      <c r="T172" s="3"/>
      <c r="U172" s="2"/>
      <c r="V172" s="2"/>
    </row>
    <row r="173" spans="9:22" ht="15.6" hidden="1" outlineLevel="1">
      <c r="I173" s="197"/>
      <c r="J173" s="197"/>
      <c r="K173" s="197"/>
      <c r="L173" s="198"/>
      <c r="M173" s="198">
        <v>524312</v>
      </c>
      <c r="N173" s="198">
        <v>524302</v>
      </c>
      <c r="O173" s="27" t="s">
        <v>100</v>
      </c>
      <c r="P173" s="42">
        <f>SUMPRODUCT(('[1]HK 2023'!$A$6:$A$205=$A173)+('[1]HK 2023'!$A$6:$A$205=$B173)+('[1]HK 2023'!$A$6:$A$205=$C173)+('[1]HK 2023'!$A$6:$A$205=$D173)+('[1]HK 2023'!$A$6:$A$205=$E173)+('[1]HK 2023'!$A$6:$A$205=$F173)+('[1]HK 2023'!$A$6:$A$205=$G173)+('[1]HK 2023'!$A$6:$A$205=$H173)+('[1]HK 2023'!$A$6:$A$205=$I173)+('[1]HK 2023'!$A$6:$A$205=$J173)+('[1]HK 2023'!$A$6:$A$205=$K173)+('[1]HK 2023'!$A$6:$A$205=$L173)+('[1]HK 2023'!$A$6:$A$205=$M173)+('[1]HK 2023'!$A$6:$A$205=$N173),('[1]HK 2023'!$H$6:$H$205))</f>
        <v>0</v>
      </c>
      <c r="Q173" s="42">
        <f>SUMPRODUCT(('[2]HK 2024'!$A$6:$A$198=$A173)+('[2]HK 2024'!$A$6:$A$198=$B173)+('[2]HK 2024'!$A$6:$A$198=$C173)+('[2]HK 2024'!$A$6:$A$198=$D173)+('[2]HK 2024'!$A$6:$A$198=$E173)+('[2]HK 2024'!$A$6:$A$198=$F173)+('[2]HK 2024'!$A$6:$A$198=$G173)+('[2]HK 2024'!$A$6:$A$198=$H173)+('[2]HK 2024'!$A$6:$A$198=$I173)+('[2]HK 2024'!$A$6:$A$198=$J173)+('[2]HK 2024'!$A$6:$A$198=$K173)+('[2]HK 2024'!$A$6:$A$198=$L173)+('[2]HK 2024'!$A$6:$A$198=$M173)+('[2]HK 2024'!$A$6:$A$198=$N173),('[2]HK 2024'!$H$6:$H$198))</f>
        <v>0</v>
      </c>
      <c r="R173" s="180">
        <f t="shared" si="18"/>
        <v>0</v>
      </c>
      <c r="S173" s="3"/>
      <c r="T173" s="3"/>
      <c r="U173" s="2"/>
      <c r="V173" s="2"/>
    </row>
    <row r="174" spans="9:22" ht="15.6" hidden="1" outlineLevel="1">
      <c r="I174" s="197"/>
      <c r="J174" s="197"/>
      <c r="K174" s="197"/>
      <c r="L174" s="198"/>
      <c r="M174" s="198"/>
      <c r="N174" s="198">
        <v>524001</v>
      </c>
      <c r="O174" s="19" t="s">
        <v>37</v>
      </c>
      <c r="P174" s="43">
        <f>SUMPRODUCT(('[1]HK 2023'!$A$6:$A$205=$A174)+('[1]HK 2023'!$A$6:$A$205=$B174)+('[1]HK 2023'!$A$6:$A$205=$C174)+('[1]HK 2023'!$A$6:$A$205=$D174)+('[1]HK 2023'!$A$6:$A$205=$E174)+('[1]HK 2023'!$A$6:$A$205=$F174)+('[1]HK 2023'!$A$6:$A$205=$G174)+('[1]HK 2023'!$A$6:$A$205=$H174)+('[1]HK 2023'!$A$6:$A$205=$I174)+('[1]HK 2023'!$A$6:$A$205=$J174)+('[1]HK 2023'!$A$6:$A$205=$K174)+('[1]HK 2023'!$A$6:$A$205=$L174)+('[1]HK 2023'!$A$6:$A$205=$M174)+('[1]HK 2023'!$A$6:$A$205=$N174),('[1]HK 2023'!$H$6:$H$205))</f>
        <v>0</v>
      </c>
      <c r="Q174" s="43">
        <f>SUMPRODUCT(('[2]HK 2024'!$A$6:$A$198=$A174)+('[2]HK 2024'!$A$6:$A$198=$B174)+('[2]HK 2024'!$A$6:$A$198=$C174)+('[2]HK 2024'!$A$6:$A$198=$D174)+('[2]HK 2024'!$A$6:$A$198=$E174)+('[2]HK 2024'!$A$6:$A$198=$F174)+('[2]HK 2024'!$A$6:$A$198=$G174)+('[2]HK 2024'!$A$6:$A$198=$H174)+('[2]HK 2024'!$A$6:$A$198=$I174)+('[2]HK 2024'!$A$6:$A$198=$J174)+('[2]HK 2024'!$A$6:$A$198=$K174)+('[2]HK 2024'!$A$6:$A$198=$L174)+('[2]HK 2024'!$A$6:$A$198=$M174)+('[2]HK 2024'!$A$6:$A$198=$N174),('[2]HK 2024'!$H$6:$H$198))</f>
        <v>0</v>
      </c>
      <c r="R174" s="169">
        <f t="shared" ref="R174:R175" si="19">IF(AND(P174=0,Q174=0),0,IF(OR(ISBLANK(P174),P174=0),1,IF(ISBLANK(Q174),-1,(Q174-P174)/P174)))</f>
        <v>0</v>
      </c>
      <c r="S174" s="3"/>
      <c r="T174" s="3"/>
      <c r="U174" s="2"/>
      <c r="V174" s="2"/>
    </row>
    <row r="175" spans="9:22" ht="15.6" hidden="1" outlineLevel="1">
      <c r="I175" s="197"/>
      <c r="J175" s="197"/>
      <c r="K175" s="197"/>
      <c r="L175" s="198"/>
      <c r="M175" s="198"/>
      <c r="N175" s="198">
        <v>524010</v>
      </c>
      <c r="O175" s="19" t="s">
        <v>38</v>
      </c>
      <c r="P175" s="43">
        <f>SUMPRODUCT(('[1]HK 2023'!$A$6:$A$205=$A175)+('[1]HK 2023'!$A$6:$A$205=$B175)+('[1]HK 2023'!$A$6:$A$205=$C175)+('[1]HK 2023'!$A$6:$A$205=$D175)+('[1]HK 2023'!$A$6:$A$205=$E175)+('[1]HK 2023'!$A$6:$A$205=$F175)+('[1]HK 2023'!$A$6:$A$205=$G175)+('[1]HK 2023'!$A$6:$A$205=$H175)+('[1]HK 2023'!$A$6:$A$205=$I175)+('[1]HK 2023'!$A$6:$A$205=$J175)+('[1]HK 2023'!$A$6:$A$205=$K175)+('[1]HK 2023'!$A$6:$A$205=$L175)+('[1]HK 2023'!$A$6:$A$205=$M175)+('[1]HK 2023'!$A$6:$A$205=$N175),('[1]HK 2023'!$H$6:$H$205))</f>
        <v>0</v>
      </c>
      <c r="Q175" s="43">
        <f>SUMPRODUCT(('[2]HK 2024'!$A$6:$A$198=$A175)+('[2]HK 2024'!$A$6:$A$198=$B175)+('[2]HK 2024'!$A$6:$A$198=$C175)+('[2]HK 2024'!$A$6:$A$198=$D175)+('[2]HK 2024'!$A$6:$A$198=$E175)+('[2]HK 2024'!$A$6:$A$198=$F175)+('[2]HK 2024'!$A$6:$A$198=$G175)+('[2]HK 2024'!$A$6:$A$198=$H175)+('[2]HK 2024'!$A$6:$A$198=$I175)+('[2]HK 2024'!$A$6:$A$198=$J175)+('[2]HK 2024'!$A$6:$A$198=$K175)+('[2]HK 2024'!$A$6:$A$198=$L175)+('[2]HK 2024'!$A$6:$A$198=$M175)+('[2]HK 2024'!$A$6:$A$198=$N175),('[2]HK 2024'!$H$6:$H$198))</f>
        <v>0</v>
      </c>
      <c r="R175" s="169">
        <f t="shared" si="19"/>
        <v>0</v>
      </c>
      <c r="S175" s="12"/>
      <c r="T175" s="12"/>
      <c r="U175" s="2"/>
      <c r="V175" s="2"/>
    </row>
    <row r="176" spans="9:22" ht="15.6" collapsed="1">
      <c r="I176" s="197"/>
      <c r="J176" s="197"/>
      <c r="K176" s="197"/>
      <c r="L176" s="198"/>
      <c r="M176" s="198"/>
      <c r="N176" s="198"/>
      <c r="O176" s="17"/>
      <c r="P176" s="47"/>
      <c r="Q176" s="47"/>
      <c r="R176" s="152"/>
      <c r="S176" s="11"/>
      <c r="T176" s="11"/>
      <c r="U176" s="2"/>
      <c r="V176" s="2"/>
    </row>
    <row r="177" spans="9:22" ht="18">
      <c r="I177" s="197"/>
      <c r="J177" s="197"/>
      <c r="K177" s="197"/>
      <c r="L177" s="198"/>
      <c r="M177" s="198"/>
      <c r="N177" s="198"/>
      <c r="O177" s="33" t="s">
        <v>119</v>
      </c>
      <c r="P177" s="50">
        <f>SUM(P178:P182)</f>
        <v>116080.09</v>
      </c>
      <c r="Q177" s="50">
        <f>SUM(Q178:Q182)</f>
        <v>113248.33</v>
      </c>
      <c r="R177" s="167">
        <f>IF(AND(P177=0,Q177=0),0,IF(OR(ISBLANK(P177),P177=0),1,IF(ISBLANK(Q177),-1,(Q177-P177)/P177)))</f>
        <v>-2.4394881154899128E-2</v>
      </c>
      <c r="S177" s="9"/>
      <c r="T177" s="9"/>
      <c r="U177" s="2"/>
      <c r="V177" s="2"/>
    </row>
    <row r="178" spans="9:22" ht="15.6">
      <c r="I178" s="197"/>
      <c r="J178" s="197"/>
      <c r="K178" s="197"/>
      <c r="L178" s="198"/>
      <c r="M178" s="198"/>
      <c r="N178" s="198"/>
      <c r="O178" s="17" t="s">
        <v>2</v>
      </c>
      <c r="P178" s="60"/>
      <c r="Q178" s="60"/>
      <c r="R178" s="171"/>
      <c r="S178" s="3"/>
      <c r="T178" s="3"/>
      <c r="U178" s="2"/>
      <c r="V178" s="2"/>
    </row>
    <row r="179" spans="9:22" ht="15.6">
      <c r="I179" s="197"/>
      <c r="J179" s="197"/>
      <c r="K179" s="197"/>
      <c r="L179" s="198"/>
      <c r="M179" s="198"/>
      <c r="N179" s="198">
        <v>525301</v>
      </c>
      <c r="O179" s="27" t="s">
        <v>103</v>
      </c>
      <c r="P179" s="42">
        <f>SUMPRODUCT(('[1]HK 2023'!$A$6:$A$205=$A179)+('[1]HK 2023'!$A$6:$A$205=$B179)+('[1]HK 2023'!$A$6:$A$205=$C179)+('[1]HK 2023'!$A$6:$A$205=$D179)+('[1]HK 2023'!$A$6:$A$205=$E179)+('[1]HK 2023'!$A$6:$A$205=$F179)+('[1]HK 2023'!$A$6:$A$205=$G179)+('[1]HK 2023'!$A$6:$A$205=$H179)+('[1]HK 2023'!$A$6:$A$205=$I179)+('[1]HK 2023'!$A$6:$A$205=$J179)+('[1]HK 2023'!$A$6:$A$205=$K179)+('[1]HK 2023'!$A$6:$A$205=$L179)+('[1]HK 2023'!$A$6:$A$205=$M179)+('[1]HK 2023'!$A$6:$A$205=$N179),('[1]HK 2023'!$H$6:$H$205))</f>
        <v>116080.09</v>
      </c>
      <c r="Q179" s="42">
        <f>SUMPRODUCT(('[2]HK 2024'!$A$6:$A$198=$A179)+('[2]HK 2024'!$A$6:$A$198=$B179)+('[2]HK 2024'!$A$6:$A$198=$C179)+('[2]HK 2024'!$A$6:$A$198=$D179)+('[2]HK 2024'!$A$6:$A$198=$E179)+('[2]HK 2024'!$A$6:$A$198=$F179)+('[2]HK 2024'!$A$6:$A$198=$G179)+('[2]HK 2024'!$A$6:$A$198=$H179)+('[2]HK 2024'!$A$6:$A$198=$I179)+('[2]HK 2024'!$A$6:$A$198=$J179)+('[2]HK 2024'!$A$6:$A$198=$K179)+('[2]HK 2024'!$A$6:$A$198=$L179)+('[2]HK 2024'!$A$6:$A$198=$M179)+('[2]HK 2024'!$A$6:$A$198=$N179),('[2]HK 2024'!$H$6:$H$198))</f>
        <v>113248.33</v>
      </c>
      <c r="R179" s="180">
        <f t="shared" ref="R179:R181" si="20">IF(AND(P179=0,Q179=0),0,IF(OR(ISBLANK(P179),P179=0),1,IF(ISBLANK(Q179),-1,(Q179-P179)/P179)))</f>
        <v>-2.4394881154899128E-2</v>
      </c>
      <c r="S179" s="3"/>
      <c r="T179" s="3"/>
      <c r="U179" s="2"/>
      <c r="V179" s="2"/>
    </row>
    <row r="180" spans="9:22" ht="15.6" hidden="1" outlineLevel="1">
      <c r="I180" s="197"/>
      <c r="J180" s="197"/>
      <c r="K180" s="197"/>
      <c r="L180" s="198">
        <v>525302</v>
      </c>
      <c r="M180" s="198">
        <v>525308</v>
      </c>
      <c r="N180" s="198">
        <v>525309</v>
      </c>
      <c r="O180" s="27" t="s">
        <v>104</v>
      </c>
      <c r="P180" s="42">
        <f>SUMPRODUCT(('[1]HK 2023'!$A$6:$A$205=$A180)+('[1]HK 2023'!$A$6:$A$205=$B180)+('[1]HK 2023'!$A$6:$A$205=$C180)+('[1]HK 2023'!$A$6:$A$205=$D180)+('[1]HK 2023'!$A$6:$A$205=$E180)+('[1]HK 2023'!$A$6:$A$205=$F180)+('[1]HK 2023'!$A$6:$A$205=$G180)+('[1]HK 2023'!$A$6:$A$205=$H180)+('[1]HK 2023'!$A$6:$A$205=$I180)+('[1]HK 2023'!$A$6:$A$205=$J180)+('[1]HK 2023'!$A$6:$A$205=$K180)+('[1]HK 2023'!$A$6:$A$205=$L180)+('[1]HK 2023'!$A$6:$A$205=$M180)+('[1]HK 2023'!$A$6:$A$205=$N180),('[1]HK 2023'!$H$6:$H$205))</f>
        <v>0</v>
      </c>
      <c r="Q180" s="42">
        <f>SUMPRODUCT(('[2]HK 2024'!$A$6:$A$198=$A180)+('[2]HK 2024'!$A$6:$A$198=$B180)+('[2]HK 2024'!$A$6:$A$198=$C180)+('[2]HK 2024'!$A$6:$A$198=$D180)+('[2]HK 2024'!$A$6:$A$198=$E180)+('[2]HK 2024'!$A$6:$A$198=$F180)+('[2]HK 2024'!$A$6:$A$198=$G180)+('[2]HK 2024'!$A$6:$A$198=$H180)+('[2]HK 2024'!$A$6:$A$198=$I180)+('[2]HK 2024'!$A$6:$A$198=$J180)+('[2]HK 2024'!$A$6:$A$198=$K180)+('[2]HK 2024'!$A$6:$A$198=$L180)+('[2]HK 2024'!$A$6:$A$198=$M180)+('[2]HK 2024'!$A$6:$A$198=$N180),('[2]HK 2024'!$H$6:$H$198))</f>
        <v>0</v>
      </c>
      <c r="R180" s="180">
        <f t="shared" si="20"/>
        <v>0</v>
      </c>
      <c r="S180" s="3"/>
      <c r="T180" s="3"/>
      <c r="U180" s="2"/>
      <c r="V180" s="2"/>
    </row>
    <row r="181" spans="9:22" ht="15.6" hidden="1" outlineLevel="1">
      <c r="I181" s="197"/>
      <c r="J181" s="197"/>
      <c r="K181" s="197"/>
      <c r="L181" s="198"/>
      <c r="M181" s="198">
        <v>525001</v>
      </c>
      <c r="N181" s="198">
        <v>525201</v>
      </c>
      <c r="O181" s="19" t="s">
        <v>43</v>
      </c>
      <c r="P181" s="43">
        <f>SUMPRODUCT(('[1]HK 2023'!$A$6:$A$205=$A181)+('[1]HK 2023'!$A$6:$A$205=$B181)+('[1]HK 2023'!$A$6:$A$205=$C181)+('[1]HK 2023'!$A$6:$A$205=$D181)+('[1]HK 2023'!$A$6:$A$205=$E181)+('[1]HK 2023'!$A$6:$A$205=$F181)+('[1]HK 2023'!$A$6:$A$205=$G181)+('[1]HK 2023'!$A$6:$A$205=$H181)+('[1]HK 2023'!$A$6:$A$205=$I181)+('[1]HK 2023'!$A$6:$A$205=$J181)+('[1]HK 2023'!$A$6:$A$205=$K181)+('[1]HK 2023'!$A$6:$A$205=$L181)+('[1]HK 2023'!$A$6:$A$205=$M181)+('[1]HK 2023'!$A$6:$A$205=$N181),('[1]HK 2023'!$H$6:$H$205))</f>
        <v>0</v>
      </c>
      <c r="Q181" s="43">
        <f>SUMPRODUCT(('[2]HK 2024'!$A$6:$A$198=$A181)+('[2]HK 2024'!$A$6:$A$198=$B181)+('[2]HK 2024'!$A$6:$A$198=$C181)+('[2]HK 2024'!$A$6:$A$198=$D181)+('[2]HK 2024'!$A$6:$A$198=$E181)+('[2]HK 2024'!$A$6:$A$198=$F181)+('[2]HK 2024'!$A$6:$A$198=$G181)+('[2]HK 2024'!$A$6:$A$198=$H181)+('[2]HK 2024'!$A$6:$A$198=$I181)+('[2]HK 2024'!$A$6:$A$198=$J181)+('[2]HK 2024'!$A$6:$A$198=$K181)+('[2]HK 2024'!$A$6:$A$198=$L181)+('[2]HK 2024'!$A$6:$A$198=$M181)+('[2]HK 2024'!$A$6:$A$198=$N181),('[2]HK 2024'!$H$6:$H$198))</f>
        <v>0</v>
      </c>
      <c r="R181" s="169">
        <f t="shared" si="20"/>
        <v>0</v>
      </c>
      <c r="U181" s="12"/>
      <c r="V181" s="12"/>
    </row>
    <row r="182" spans="9:22" ht="15.6" collapsed="1">
      <c r="I182" s="197"/>
      <c r="J182" s="197"/>
      <c r="K182" s="197"/>
      <c r="L182" s="198"/>
      <c r="M182" s="198"/>
      <c r="N182" s="198"/>
      <c r="O182" s="21"/>
      <c r="P182" s="61"/>
      <c r="Q182" s="61"/>
      <c r="R182" s="163"/>
      <c r="U182" s="11"/>
      <c r="V182" s="11"/>
    </row>
    <row r="183" spans="9:22" ht="18">
      <c r="I183" s="197"/>
      <c r="J183" s="197"/>
      <c r="K183" s="197"/>
      <c r="L183" s="198"/>
      <c r="M183" s="198"/>
      <c r="N183" s="198"/>
      <c r="O183" s="33" t="s">
        <v>120</v>
      </c>
      <c r="P183" s="50">
        <f>SUM(P184:P189)</f>
        <v>602648.75</v>
      </c>
      <c r="Q183" s="50">
        <f>SUM(Q184:Q189)</f>
        <v>455539.1</v>
      </c>
      <c r="R183" s="167">
        <f>IF(AND(P183=0,Q183=0),0,IF(OR(ISBLANK(P183),P183=0),1,IF(ISBLANK(Q183),-1,(Q183-P183)/P183)))</f>
        <v>-0.24410512757223843</v>
      </c>
      <c r="U183" s="2"/>
      <c r="V183" s="2"/>
    </row>
    <row r="184" spans="9:22" ht="15.6">
      <c r="I184" s="197"/>
      <c r="J184" s="197"/>
      <c r="K184" s="197"/>
      <c r="L184" s="198"/>
      <c r="M184" s="198"/>
      <c r="N184" s="198"/>
      <c r="O184" s="17" t="s">
        <v>2</v>
      </c>
      <c r="P184" s="60"/>
      <c r="Q184" s="60"/>
      <c r="R184" s="176"/>
      <c r="U184" s="3"/>
      <c r="V184" s="3"/>
    </row>
    <row r="185" spans="9:22" ht="15.6">
      <c r="I185" s="197">
        <v>527305</v>
      </c>
      <c r="J185" s="197">
        <v>527301</v>
      </c>
      <c r="K185" s="198">
        <v>527302</v>
      </c>
      <c r="L185" s="198">
        <v>527303</v>
      </c>
      <c r="M185" s="198">
        <v>527308</v>
      </c>
      <c r="N185" s="198">
        <v>527309</v>
      </c>
      <c r="O185" s="17" t="s">
        <v>44</v>
      </c>
      <c r="P185" s="42">
        <f>SUMPRODUCT(('[1]HK 2023'!$A$6:$A$205=$A185)+('[1]HK 2023'!$A$6:$A$205=$B185)+('[1]HK 2023'!$A$6:$A$205=$C185)+('[1]HK 2023'!$A$6:$A$205=$D185)+('[1]HK 2023'!$A$6:$A$205=$E185)+('[1]HK 2023'!$A$6:$A$205=$F185)+('[1]HK 2023'!$A$6:$A$205=$G185)+('[1]HK 2023'!$A$6:$A$205=$H185)+('[1]HK 2023'!$A$6:$A$205=$I185)+('[1]HK 2023'!$A$6:$A$205=$J185)+('[1]HK 2023'!$A$6:$A$205=$K185)+('[1]HK 2023'!$A$6:$A$205=$L185)+('[1]HK 2023'!$A$6:$A$205=$M185)+('[1]HK 2023'!$A$6:$A$205=$N185),('[1]HK 2023'!$H$6:$H$205))</f>
        <v>558438.29999999993</v>
      </c>
      <c r="Q185" s="42">
        <f>SUMPRODUCT(('[2]HK 2024'!$A$6:$A$198=$A185)+('[2]HK 2024'!$A$6:$A$198=$B185)+('[2]HK 2024'!$A$6:$A$198=$C185)+('[2]HK 2024'!$A$6:$A$198=$D185)+('[2]HK 2024'!$A$6:$A$198=$E185)+('[2]HK 2024'!$A$6:$A$198=$F185)+('[2]HK 2024'!$A$6:$A$198=$G185)+('[2]HK 2024'!$A$6:$A$198=$H185)+('[2]HK 2024'!$A$6:$A$198=$I185)+('[2]HK 2024'!$A$6:$A$198=$J185)+('[2]HK 2024'!$A$6:$A$198=$K185)+('[2]HK 2024'!$A$6:$A$198=$L185)+('[2]HK 2024'!$A$6:$A$198=$M185)+('[2]HK 2024'!$A$6:$A$198=$N185),('[2]HK 2024'!$H$6:$H$198))</f>
        <v>271896.44999999995</v>
      </c>
      <c r="R185" s="180">
        <f t="shared" ref="R185:R188" si="21">IF(AND(P185=0,Q185=0),0,IF(OR(ISBLANK(P185),P185=0),1,IF(ISBLANK(Q185),-1,(Q185-P185)/P185)))</f>
        <v>-0.51311281837223555</v>
      </c>
      <c r="U185" s="3"/>
      <c r="V185" s="3"/>
    </row>
    <row r="186" spans="9:22" ht="15.6">
      <c r="I186" s="197"/>
      <c r="J186" s="197"/>
      <c r="K186" s="197"/>
      <c r="L186" s="198">
        <v>527348</v>
      </c>
      <c r="M186" s="198">
        <v>527349</v>
      </c>
      <c r="N186" s="198">
        <v>527340</v>
      </c>
      <c r="O186" s="17" t="s">
        <v>45</v>
      </c>
      <c r="P186" s="42">
        <f>SUMPRODUCT(('[1]HK 2023'!$A$6:$A$205=$A186)+('[1]HK 2023'!$A$6:$A$205=$B186)+('[1]HK 2023'!$A$6:$A$205=$C186)+('[1]HK 2023'!$A$6:$A$205=$D186)+('[1]HK 2023'!$A$6:$A$205=$E186)+('[1]HK 2023'!$A$6:$A$205=$F186)+('[1]HK 2023'!$A$6:$A$205=$G186)+('[1]HK 2023'!$A$6:$A$205=$H186)+('[1]HK 2023'!$A$6:$A$205=$I186)+('[1]HK 2023'!$A$6:$A$205=$J186)+('[1]HK 2023'!$A$6:$A$205=$K186)+('[1]HK 2023'!$A$6:$A$205=$L186)+('[1]HK 2023'!$A$6:$A$205=$M186)+('[1]HK 2023'!$A$6:$A$205=$N186),('[1]HK 2023'!$H$6:$H$205))</f>
        <v>25046.400000000001</v>
      </c>
      <c r="Q186" s="42">
        <f>SUMPRODUCT(('[2]HK 2024'!$A$6:$A$198=$A186)+('[2]HK 2024'!$A$6:$A$198=$B186)+('[2]HK 2024'!$A$6:$A$198=$C186)+('[2]HK 2024'!$A$6:$A$198=$D186)+('[2]HK 2024'!$A$6:$A$198=$E186)+('[2]HK 2024'!$A$6:$A$198=$F186)+('[2]HK 2024'!$A$6:$A$198=$G186)+('[2]HK 2024'!$A$6:$A$198=$H186)+('[2]HK 2024'!$A$6:$A$198=$I186)+('[2]HK 2024'!$A$6:$A$198=$J186)+('[2]HK 2024'!$A$6:$A$198=$K186)+('[2]HK 2024'!$A$6:$A$198=$L186)+('[2]HK 2024'!$A$6:$A$198=$M186)+('[2]HK 2024'!$A$6:$A$198=$N186),('[2]HK 2024'!$H$6:$H$198))</f>
        <v>155277.9</v>
      </c>
      <c r="R186" s="180">
        <f t="shared" si="21"/>
        <v>5.1996095247221152</v>
      </c>
      <c r="U186" s="3"/>
      <c r="V186" s="3"/>
    </row>
    <row r="187" spans="9:22" ht="15.6">
      <c r="I187" s="197"/>
      <c r="J187" s="197"/>
      <c r="K187" s="197"/>
      <c r="L187" s="198"/>
      <c r="M187" s="198">
        <v>527311</v>
      </c>
      <c r="N187" s="198">
        <v>527310</v>
      </c>
      <c r="O187" s="27" t="s">
        <v>135</v>
      </c>
      <c r="P187" s="42">
        <f>SUMPRODUCT(('[1]HK 2023'!$A$6:$A$205=$A187)+('[1]HK 2023'!$A$6:$A$205=$B187)+('[1]HK 2023'!$A$6:$A$205=$C187)+('[1]HK 2023'!$A$6:$A$205=$D187)+('[1]HK 2023'!$A$6:$A$205=$E187)+('[1]HK 2023'!$A$6:$A$205=$F187)+('[1]HK 2023'!$A$6:$A$205=$G187)+('[1]HK 2023'!$A$6:$A$205=$H187)+('[1]HK 2023'!$A$6:$A$205=$I187)+('[1]HK 2023'!$A$6:$A$205=$J187)+('[1]HK 2023'!$A$6:$A$205=$K187)+('[1]HK 2023'!$A$6:$A$205=$L187)+('[1]HK 2023'!$A$6:$A$205=$M187)+('[1]HK 2023'!$A$6:$A$205=$N187),('[1]HK 2023'!$H$6:$H$205))</f>
        <v>17764.05</v>
      </c>
      <c r="Q187" s="42">
        <f>SUMPRODUCT(('[2]HK 2024'!$A$6:$A$198=$A187)+('[2]HK 2024'!$A$6:$A$198=$B187)+('[2]HK 2024'!$A$6:$A$198=$C187)+('[2]HK 2024'!$A$6:$A$198=$D187)+('[2]HK 2024'!$A$6:$A$198=$E187)+('[2]HK 2024'!$A$6:$A$198=$F187)+('[2]HK 2024'!$A$6:$A$198=$G187)+('[2]HK 2024'!$A$6:$A$198=$H187)+('[2]HK 2024'!$A$6:$A$198=$I187)+('[2]HK 2024'!$A$6:$A$198=$J187)+('[2]HK 2024'!$A$6:$A$198=$K187)+('[2]HK 2024'!$A$6:$A$198=$L187)+('[2]HK 2024'!$A$6:$A$198=$M187)+('[2]HK 2024'!$A$6:$A$198=$N187),('[2]HK 2024'!$H$6:$H$198))</f>
        <v>27164.75</v>
      </c>
      <c r="R187" s="180">
        <f t="shared" si="21"/>
        <v>0.52919801509227915</v>
      </c>
      <c r="U187" s="10"/>
      <c r="V187" s="10"/>
    </row>
    <row r="188" spans="9:22" ht="15.6">
      <c r="I188" s="197"/>
      <c r="J188" s="197"/>
      <c r="K188" s="197"/>
      <c r="L188" s="198"/>
      <c r="M188" s="198"/>
      <c r="N188" s="198">
        <v>527330</v>
      </c>
      <c r="O188" s="27" t="s">
        <v>136</v>
      </c>
      <c r="P188" s="42">
        <f>SUMPRODUCT(('[1]HK 2023'!$A$6:$A$205=$A188)+('[1]HK 2023'!$A$6:$A$205=$B188)+('[1]HK 2023'!$A$6:$A$205=$C188)+('[1]HK 2023'!$A$6:$A$205=$D188)+('[1]HK 2023'!$A$6:$A$205=$E188)+('[1]HK 2023'!$A$6:$A$205=$F188)+('[1]HK 2023'!$A$6:$A$205=$G188)+('[1]HK 2023'!$A$6:$A$205=$H188)+('[1]HK 2023'!$A$6:$A$205=$I188)+('[1]HK 2023'!$A$6:$A$205=$J188)+('[1]HK 2023'!$A$6:$A$205=$K188)+('[1]HK 2023'!$A$6:$A$205=$L188)+('[1]HK 2023'!$A$6:$A$205=$M188)+('[1]HK 2023'!$A$6:$A$205=$N188),('[1]HK 2023'!$H$6:$H$205))</f>
        <v>1400</v>
      </c>
      <c r="Q188" s="42">
        <f>SUMPRODUCT(('[2]HK 2024'!$A$6:$A$198=$A188)+('[2]HK 2024'!$A$6:$A$198=$B188)+('[2]HK 2024'!$A$6:$A$198=$C188)+('[2]HK 2024'!$A$6:$A$198=$D188)+('[2]HK 2024'!$A$6:$A$198=$E188)+('[2]HK 2024'!$A$6:$A$198=$F188)+('[2]HK 2024'!$A$6:$A$198=$G188)+('[2]HK 2024'!$A$6:$A$198=$H188)+('[2]HK 2024'!$A$6:$A$198=$I188)+('[2]HK 2024'!$A$6:$A$198=$J188)+('[2]HK 2024'!$A$6:$A$198=$K188)+('[2]HK 2024'!$A$6:$A$198=$L188)+('[2]HK 2024'!$A$6:$A$198=$M188)+('[2]HK 2024'!$A$6:$A$198=$N188),('[2]HK 2024'!$H$6:$H$198))</f>
        <v>1200</v>
      </c>
      <c r="R188" s="180">
        <f t="shared" si="21"/>
        <v>-0.14285714285714285</v>
      </c>
      <c r="U188" s="9"/>
      <c r="V188" s="9"/>
    </row>
    <row r="189" spans="9:22" ht="15.6">
      <c r="I189" s="197"/>
      <c r="J189" s="197"/>
      <c r="K189" s="197"/>
      <c r="L189" s="198"/>
      <c r="M189" s="198"/>
      <c r="N189" s="198"/>
      <c r="O189" s="21"/>
      <c r="P189" s="62"/>
      <c r="Q189" s="62"/>
      <c r="R189" s="163"/>
      <c r="U189" s="9"/>
      <c r="V189" s="9"/>
    </row>
    <row r="190" spans="9:22" ht="18">
      <c r="I190" s="197"/>
      <c r="J190" s="197"/>
      <c r="K190" s="197"/>
      <c r="L190" s="198"/>
      <c r="M190" s="198"/>
      <c r="N190" s="198">
        <v>528314</v>
      </c>
      <c r="O190" s="34" t="s">
        <v>140</v>
      </c>
      <c r="P190" s="50">
        <f>SUMPRODUCT(('[1]HK 2023'!$A$6:$A$205=$A190)+('[1]HK 2023'!$A$6:$A$205=$B190)+('[1]HK 2023'!$A$6:$A$205=$C190)+('[1]HK 2023'!$A$6:$A$205=$D190)+('[1]HK 2023'!$A$6:$A$205=$E190)+('[1]HK 2023'!$A$6:$A$205=$F190)+('[1]HK 2023'!$A$6:$A$205=$G190)+('[1]HK 2023'!$A$6:$A$205=$H190)+('[1]HK 2023'!$A$6:$A$205=$I190)+('[1]HK 2023'!$A$6:$A$205=$J190)+('[1]HK 2023'!$A$6:$A$205=$K190)+('[1]HK 2023'!$A$6:$A$205=$L190)+('[1]HK 2023'!$A$6:$A$205=$M190)+('[1]HK 2023'!$A$6:$A$205=$N190),('[1]HK 2023'!$H$6:$H$205))</f>
        <v>98700</v>
      </c>
      <c r="Q190" s="50">
        <f>SUMPRODUCT(('[2]HK 2024'!$A$6:$A$198=$A190)+('[2]HK 2024'!$A$6:$A$198=$B190)+('[2]HK 2024'!$A$6:$A$198=$C190)+('[2]HK 2024'!$A$6:$A$198=$D190)+('[2]HK 2024'!$A$6:$A$198=$E190)+('[2]HK 2024'!$A$6:$A$198=$F190)+('[2]HK 2024'!$A$6:$A$198=$G190)+('[2]HK 2024'!$A$6:$A$198=$H190)+('[2]HK 2024'!$A$6:$A$198=$I190)+('[2]HK 2024'!$A$6:$A$198=$J190)+('[2]HK 2024'!$A$6:$A$198=$K190)+('[2]HK 2024'!$A$6:$A$198=$L190)+('[2]HK 2024'!$A$6:$A$198=$M190)+('[2]HK 2024'!$A$6:$A$198=$N190),('[2]HK 2024'!$H$6:$H$198))</f>
        <v>109500</v>
      </c>
      <c r="R190" s="167">
        <f>IF(AND(P190=0,Q190=0),0,IF(OR(ISBLANK(P190),P190=0),1,IF(ISBLANK(Q190),-1,(Q190-P190)/P190)))</f>
        <v>0.10942249240121581</v>
      </c>
      <c r="S190" s="3"/>
      <c r="U190" s="2"/>
      <c r="V190" s="2"/>
    </row>
    <row r="191" spans="9:22" ht="15.6">
      <c r="I191" s="197"/>
      <c r="J191" s="197"/>
      <c r="K191" s="197"/>
      <c r="L191" s="198"/>
      <c r="M191" s="198"/>
      <c r="N191" s="198"/>
      <c r="O191" s="21"/>
      <c r="P191" s="44"/>
      <c r="Q191" s="44"/>
      <c r="R191" s="177"/>
      <c r="U191" s="12"/>
      <c r="V191" s="2"/>
    </row>
    <row r="192" spans="9:22" ht="18" hidden="1">
      <c r="I192" s="197"/>
      <c r="J192" s="197"/>
      <c r="K192" s="197"/>
      <c r="L192" s="198"/>
      <c r="M192" s="198"/>
      <c r="N192" s="198">
        <v>531300</v>
      </c>
      <c r="O192" s="33" t="s">
        <v>70</v>
      </c>
      <c r="P192" s="50">
        <f>SUMPRODUCT(('[1]HK 2023'!$A$6:$A$205=$A192)+('[1]HK 2023'!$A$6:$A$205=$B192)+('[1]HK 2023'!$A$6:$A$205=$C192)+('[1]HK 2023'!$A$6:$A$205=$D192)+('[1]HK 2023'!$A$6:$A$205=$E192)+('[1]HK 2023'!$A$6:$A$205=$F192)+('[1]HK 2023'!$A$6:$A$205=$G192)+('[1]HK 2023'!$A$6:$A$205=$H192)+('[1]HK 2023'!$A$6:$A$205=$I192)+('[1]HK 2023'!$A$6:$A$205=$J192)+('[1]HK 2023'!$A$6:$A$205=$K192)+('[1]HK 2023'!$A$6:$A$205=$L192)+('[1]HK 2023'!$A$6:$A$205=$M192)+('[1]HK 2023'!$A$6:$A$205=$N192),('[1]HK 2023'!$H$6:$H$205))</f>
        <v>0</v>
      </c>
      <c r="Q192" s="50">
        <f>SUMPRODUCT(('[2]HK 2024'!$A$6:$A$198=$A192)+('[2]HK 2024'!$A$6:$A$198=$B192)+('[2]HK 2024'!$A$6:$A$198=$C192)+('[2]HK 2024'!$A$6:$A$198=$D192)+('[2]HK 2024'!$A$6:$A$198=$E192)+('[2]HK 2024'!$A$6:$A$198=$F192)+('[2]HK 2024'!$A$6:$A$198=$G192)+('[2]HK 2024'!$A$6:$A$198=$H192)+('[2]HK 2024'!$A$6:$A$198=$I192)+('[2]HK 2024'!$A$6:$A$198=$J192)+('[2]HK 2024'!$A$6:$A$198=$K192)+('[2]HK 2024'!$A$6:$A$198=$L192)+('[2]HK 2024'!$A$6:$A$198=$M192)+('[2]HK 2024'!$A$6:$A$198=$N192),('[2]HK 2024'!$H$6:$H$198))</f>
        <v>0</v>
      </c>
      <c r="R192" s="167">
        <f>IF(AND(P192=0,Q192=0),0,IF(OR(ISBLANK(P192),P192=0),1,IF(ISBLANK(Q192),-1,(Q192-P192)/P192)))</f>
        <v>0</v>
      </c>
      <c r="U192" s="12"/>
      <c r="V192" s="2"/>
    </row>
    <row r="193" spans="9:22" ht="15.6" hidden="1">
      <c r="I193" s="197"/>
      <c r="J193" s="197"/>
      <c r="K193" s="197"/>
      <c r="L193" s="198"/>
      <c r="M193" s="198"/>
      <c r="N193" s="198"/>
      <c r="O193" s="20"/>
      <c r="P193" s="63"/>
      <c r="Q193" s="63"/>
      <c r="R193" s="178"/>
      <c r="U193" s="12"/>
      <c r="V193" s="2"/>
    </row>
    <row r="194" spans="9:22" ht="18">
      <c r="I194" s="197"/>
      <c r="J194" s="197"/>
      <c r="K194" s="197"/>
      <c r="L194" s="198">
        <v>538300</v>
      </c>
      <c r="M194" s="198">
        <v>538310</v>
      </c>
      <c r="N194" s="198">
        <v>538320</v>
      </c>
      <c r="O194" s="34" t="s">
        <v>105</v>
      </c>
      <c r="P194" s="50">
        <f>SUMPRODUCT(('[1]HK 2023'!$A$6:$A$205=$A194)+('[1]HK 2023'!$A$6:$A$205=$B194)+('[1]HK 2023'!$A$6:$A$205=$C194)+('[1]HK 2023'!$A$6:$A$205=$D194)+('[1]HK 2023'!$A$6:$A$205=$E194)+('[1]HK 2023'!$A$6:$A$205=$F194)+('[1]HK 2023'!$A$6:$A$205=$G194)+('[1]HK 2023'!$A$6:$A$205=$H194)+('[1]HK 2023'!$A$6:$A$205=$I194)+('[1]HK 2023'!$A$6:$A$205=$J194)+('[1]HK 2023'!$A$6:$A$205=$K194)+('[1]HK 2023'!$A$6:$A$205=$L194)+('[1]HK 2023'!$A$6:$A$205=$M194)+('[1]HK 2023'!$A$6:$A$205=$N194),('[1]HK 2023'!$H$6:$H$205))</f>
        <v>200</v>
      </c>
      <c r="Q194" s="50">
        <f>SUMPRODUCT(('[2]HK 2024'!$A$6:$A$198=$A194)+('[2]HK 2024'!$A$6:$A$198=$B194)+('[2]HK 2024'!$A$6:$A$198=$C194)+('[2]HK 2024'!$A$6:$A$198=$D194)+('[2]HK 2024'!$A$6:$A$198=$E194)+('[2]HK 2024'!$A$6:$A$198=$F194)+('[2]HK 2024'!$A$6:$A$198=$G194)+('[2]HK 2024'!$A$6:$A$198=$H194)+('[2]HK 2024'!$A$6:$A$198=$I194)+('[2]HK 2024'!$A$6:$A$198=$J194)+('[2]HK 2024'!$A$6:$A$198=$K194)+('[2]HK 2024'!$A$6:$A$198=$L194)+('[2]HK 2024'!$A$6:$A$198=$M194)+('[2]HK 2024'!$A$6:$A$198=$N194),('[2]HK 2024'!$H$6:$H$198))</f>
        <v>300</v>
      </c>
      <c r="R194" s="167">
        <f>IF(AND(P194=0,Q194=0),0,IF(OR(ISBLANK(P194),P194=0),1,IF(ISBLANK(Q194),-1,(Q194-P194)/P194)))</f>
        <v>0.5</v>
      </c>
      <c r="U194" s="3"/>
      <c r="V194" s="2"/>
    </row>
    <row r="195" spans="9:22" ht="15.6">
      <c r="I195" s="197"/>
      <c r="J195" s="197"/>
      <c r="K195" s="197"/>
      <c r="L195" s="198"/>
      <c r="M195" s="198"/>
      <c r="N195" s="198"/>
      <c r="O195" s="16"/>
      <c r="P195" s="147"/>
      <c r="Q195" s="147"/>
      <c r="R195" s="178"/>
      <c r="U195" s="12"/>
      <c r="V195" s="2"/>
    </row>
    <row r="196" spans="9:22" ht="18">
      <c r="I196" s="197"/>
      <c r="J196" s="197"/>
      <c r="K196" s="197"/>
      <c r="L196" s="198"/>
      <c r="M196" s="198"/>
      <c r="N196" s="198">
        <v>544301</v>
      </c>
      <c r="O196" s="33" t="s">
        <v>106</v>
      </c>
      <c r="P196" s="50">
        <f>SUMPRODUCT(('[1]HK 2023'!$A$6:$A$205=$A196)+('[1]HK 2023'!$A$6:$A$205=$B196)+('[1]HK 2023'!$A$6:$A$205=$C196)+('[1]HK 2023'!$A$6:$A$205=$D196)+('[1]HK 2023'!$A$6:$A$205=$E196)+('[1]HK 2023'!$A$6:$A$205=$F196)+('[1]HK 2023'!$A$6:$A$205=$G196)+('[1]HK 2023'!$A$6:$A$205=$H196)+('[1]HK 2023'!$A$6:$A$205=$I196)+('[1]HK 2023'!$A$6:$A$205=$J196)+('[1]HK 2023'!$A$6:$A$205=$K196)+('[1]HK 2023'!$A$6:$A$205=$L196)+('[1]HK 2023'!$A$6:$A$205=$M196)+('[1]HK 2023'!$A$6:$A$205=$N196),('[1]HK 2023'!$H$6:$H$205))</f>
        <v>19154.150000000001</v>
      </c>
      <c r="Q196" s="50">
        <f>SUMPRODUCT(('[2]HK 2024'!$A$6:$A$198=$A196)+('[2]HK 2024'!$A$6:$A$198=$B196)+('[2]HK 2024'!$A$6:$A$198=$C196)+('[2]HK 2024'!$A$6:$A$198=$D196)+('[2]HK 2024'!$A$6:$A$198=$E196)+('[2]HK 2024'!$A$6:$A$198=$F196)+('[2]HK 2024'!$A$6:$A$198=$G196)+('[2]HK 2024'!$A$6:$A$198=$H196)+('[2]HK 2024'!$A$6:$A$198=$I196)+('[2]HK 2024'!$A$6:$A$198=$J196)+('[2]HK 2024'!$A$6:$A$198=$K196)+('[2]HK 2024'!$A$6:$A$198=$L196)+('[2]HK 2024'!$A$6:$A$198=$M196)+('[2]HK 2024'!$A$6:$A$198=$N196),('[2]HK 2024'!$H$6:$H$198))</f>
        <v>11292.86</v>
      </c>
      <c r="R196" s="167">
        <f>IF(AND(P196=0,Q196=0),0,IF(OR(ISBLANK(P196),P196=0),1,IF(ISBLANK(Q196),-1,(Q196-P196)/P196)))</f>
        <v>-0.41042228446576851</v>
      </c>
      <c r="U196" s="12"/>
      <c r="V196" s="2"/>
    </row>
    <row r="197" spans="9:22" ht="15.6">
      <c r="I197" s="197"/>
      <c r="J197" s="197"/>
      <c r="K197" s="197"/>
      <c r="L197" s="198"/>
      <c r="M197" s="198"/>
      <c r="N197" s="198"/>
      <c r="O197" s="20"/>
      <c r="P197" s="63"/>
      <c r="Q197" s="63"/>
      <c r="R197" s="178"/>
      <c r="U197" s="12"/>
      <c r="V197" s="2"/>
    </row>
    <row r="198" spans="9:22" ht="18" outlineLevel="1">
      <c r="I198" s="197"/>
      <c r="J198" s="197"/>
      <c r="K198" s="197"/>
      <c r="L198" s="198">
        <v>547310</v>
      </c>
      <c r="M198" s="198">
        <v>547330</v>
      </c>
      <c r="N198" s="198">
        <v>547350</v>
      </c>
      <c r="O198" s="33" t="s">
        <v>177</v>
      </c>
      <c r="P198" s="50">
        <f>SUMPRODUCT(('[1]HK 2023'!$A$6:$A$205=$A198)+('[1]HK 2023'!$A$6:$A$205=$B198)+('[1]HK 2023'!$A$6:$A$205=$C198)+('[1]HK 2023'!$A$6:$A$205=$D198)+('[1]HK 2023'!$A$6:$A$205=$E198)+('[1]HK 2023'!$A$6:$A$205=$F198)+('[1]HK 2023'!$A$6:$A$205=$G198)+('[1]HK 2023'!$A$6:$A$205=$H198)+('[1]HK 2023'!$A$6:$A$205=$I198)+('[1]HK 2023'!$A$6:$A$205=$J198)+('[1]HK 2023'!$A$6:$A$205=$K198)+('[1]HK 2023'!$A$6:$A$205=$L198)+('[1]HK 2023'!$A$6:$A$205=$M198)+('[1]HK 2023'!$A$6:$A$205=$N198),('[1]HK 2023'!$H$6:$H$205))</f>
        <v>0</v>
      </c>
      <c r="Q198" s="50">
        <f>SUMPRODUCT(('[2]HK 2024'!$A$6:$A$198=$A198)+('[2]HK 2024'!$A$6:$A$198=$B198)+('[2]HK 2024'!$A$6:$A$198=$C198)+('[2]HK 2024'!$A$6:$A$198=$D198)+('[2]HK 2024'!$A$6:$A$198=$E198)+('[2]HK 2024'!$A$6:$A$198=$F198)+('[2]HK 2024'!$A$6:$A$198=$G198)+('[2]HK 2024'!$A$6:$A$198=$H198)+('[2]HK 2024'!$A$6:$A$198=$I198)+('[2]HK 2024'!$A$6:$A$198=$J198)+('[2]HK 2024'!$A$6:$A$198=$K198)+('[2]HK 2024'!$A$6:$A$198=$L198)+('[2]HK 2024'!$A$6:$A$198=$M198)+('[2]HK 2024'!$A$6:$A$198=$N198),('[2]HK 2024'!$H$6:$H$198))</f>
        <v>34805.93</v>
      </c>
      <c r="R198" s="201">
        <f>IF(AND(P198=0,Q198=0),0,IF(OR(ISBLANK(P198),P198=0),1,IF(ISBLANK(Q198),-1,(Q198-P198)/P198)))</f>
        <v>1</v>
      </c>
      <c r="U198" s="12"/>
      <c r="V198" s="2"/>
    </row>
    <row r="199" spans="9:22" ht="15.6" outlineLevel="1">
      <c r="I199" s="197"/>
      <c r="J199" s="197"/>
      <c r="K199" s="197"/>
      <c r="L199" s="198"/>
      <c r="M199" s="198"/>
      <c r="N199" s="198"/>
      <c r="O199" s="20"/>
      <c r="P199" s="147"/>
      <c r="Q199" s="147"/>
      <c r="R199" s="178"/>
      <c r="U199" s="12"/>
      <c r="V199" s="2"/>
    </row>
    <row r="200" spans="9:22" ht="18">
      <c r="I200" s="197"/>
      <c r="J200" s="197"/>
      <c r="K200" s="197"/>
      <c r="L200" s="198"/>
      <c r="M200" s="198"/>
      <c r="N200" s="198">
        <v>548300</v>
      </c>
      <c r="O200" s="34" t="s">
        <v>143</v>
      </c>
      <c r="P200" s="48">
        <f>SUMPRODUCT(('[1]HK 2023'!$A$6:$A$205=$A200)+('[1]HK 2023'!$A$6:$A$205=$B200)+('[1]HK 2023'!$A$6:$A$205=$C200)+('[1]HK 2023'!$A$6:$A$205=$D200)+('[1]HK 2023'!$A$6:$A$205=$E200)+('[1]HK 2023'!$A$6:$A$205=$F200)+('[1]HK 2023'!$A$6:$A$205=$G200)+('[1]HK 2023'!$A$6:$A$205=$H200)+('[1]HK 2023'!$A$6:$A$205=$I200)+('[1]HK 2023'!$A$6:$A$205=$J200)+('[1]HK 2023'!$A$6:$A$205=$K200)+('[1]HK 2023'!$A$6:$A$205=$L200)+('[1]HK 2023'!$A$6:$A$205=$M200)+('[1]HK 2023'!$A$6:$A$205=$N200),('[1]HK 2023'!$H$6:$H$205))</f>
        <v>0</v>
      </c>
      <c r="Q200" s="48">
        <f>SUMPRODUCT(('[2]HK 2024'!$A$6:$A$198=$A200)+('[2]HK 2024'!$A$6:$A$198=$B200)+('[2]HK 2024'!$A$6:$A$198=$C200)+('[2]HK 2024'!$A$6:$A$198=$D200)+('[2]HK 2024'!$A$6:$A$198=$E200)+('[2]HK 2024'!$A$6:$A$198=$F200)+('[2]HK 2024'!$A$6:$A$198=$G200)+('[2]HK 2024'!$A$6:$A$198=$H200)+('[2]HK 2024'!$A$6:$A$198=$I200)+('[2]HK 2024'!$A$6:$A$198=$J200)+('[2]HK 2024'!$A$6:$A$198=$K200)+('[2]HK 2024'!$A$6:$A$198=$L200)+('[2]HK 2024'!$A$6:$A$198=$M200)+('[2]HK 2024'!$A$6:$A$198=$N200),('[2]HK 2024'!$H$6:$H$198))</f>
        <v>0</v>
      </c>
      <c r="R200" s="167">
        <f>IF(AND(P200=0,Q200=0),0,IF(OR(ISBLANK(P200),P200=0),1,IF(ISBLANK(Q200),-1,(Q200-P200)/P200)))</f>
        <v>0</v>
      </c>
      <c r="U200" s="12"/>
      <c r="V200" s="2"/>
    </row>
    <row r="201" spans="9:22" ht="15.6">
      <c r="I201" s="197"/>
      <c r="J201" s="197"/>
      <c r="K201" s="197"/>
      <c r="L201" s="198"/>
      <c r="M201" s="198"/>
      <c r="N201" s="198"/>
      <c r="O201" s="16"/>
      <c r="P201" s="64"/>
      <c r="Q201" s="64"/>
      <c r="R201" s="178"/>
      <c r="U201" s="12"/>
      <c r="V201" s="2"/>
    </row>
    <row r="202" spans="9:22" ht="18">
      <c r="I202" s="197"/>
      <c r="J202" s="197"/>
      <c r="K202" s="197"/>
      <c r="L202" s="198"/>
      <c r="M202" s="198"/>
      <c r="N202" s="198"/>
      <c r="O202" s="33" t="s">
        <v>121</v>
      </c>
      <c r="P202" s="50">
        <f>SUM(P203:P209)</f>
        <v>55499.29</v>
      </c>
      <c r="Q202" s="50">
        <f>SUM(Q203:Q209)</f>
        <v>16979.39</v>
      </c>
      <c r="R202" s="167">
        <f>IF(AND(P202=0,Q202=0),0,IF(OR(ISBLANK(P202),P202=0),1,IF(ISBLANK(Q202),-1,(Q202-P202)/P202)))</f>
        <v>-0.69406113123248969</v>
      </c>
      <c r="U202" s="3"/>
      <c r="V202" s="3"/>
    </row>
    <row r="203" spans="9:22" ht="15.6">
      <c r="I203" s="197"/>
      <c r="J203" s="197"/>
      <c r="K203" s="197"/>
      <c r="L203" s="198"/>
      <c r="M203" s="198"/>
      <c r="N203" s="198"/>
      <c r="O203" s="17" t="s">
        <v>2</v>
      </c>
      <c r="P203" s="47"/>
      <c r="Q203" s="47"/>
      <c r="R203" s="176"/>
      <c r="U203" s="9"/>
      <c r="V203" s="2"/>
    </row>
    <row r="204" spans="9:22" ht="15.6">
      <c r="I204" s="197"/>
      <c r="J204" s="197"/>
      <c r="K204" s="197">
        <v>549370</v>
      </c>
      <c r="L204" s="198">
        <v>549380</v>
      </c>
      <c r="M204" s="198">
        <v>538330</v>
      </c>
      <c r="N204" s="198">
        <v>538340</v>
      </c>
      <c r="O204" s="17" t="s">
        <v>68</v>
      </c>
      <c r="P204" s="42">
        <f>SUMPRODUCT(('[1]HK 2023'!$A$6:$A$205=$A204)+('[1]HK 2023'!$A$6:$A$205=$B204)+('[1]HK 2023'!$A$6:$A$205=$C204)+('[1]HK 2023'!$A$6:$A$205=$D204)+('[1]HK 2023'!$A$6:$A$205=$E204)+('[1]HK 2023'!$A$6:$A$205=$F204)+('[1]HK 2023'!$A$6:$A$205=$G204)+('[1]HK 2023'!$A$6:$A$205=$H204)+('[1]HK 2023'!$A$6:$A$205=$I204)+('[1]HK 2023'!$A$6:$A$205=$J204)+('[1]HK 2023'!$A$6:$A$205=$K204)+('[1]HK 2023'!$A$6:$A$205=$L204)+('[1]HK 2023'!$A$6:$A$205=$M204)+('[1]HK 2023'!$A$6:$A$205=$N204),('[1]HK 2023'!$H$6:$H$205))</f>
        <v>19500</v>
      </c>
      <c r="Q204" s="42">
        <f>SUMPRODUCT(('[2]HK 2024'!$A$6:$A$198=$A204)+('[2]HK 2024'!$A$6:$A$198=$B204)+('[2]HK 2024'!$A$6:$A$198=$C204)+('[2]HK 2024'!$A$6:$A$198=$D204)+('[2]HK 2024'!$A$6:$A$198=$E204)+('[2]HK 2024'!$A$6:$A$198=$F204)+('[2]HK 2024'!$A$6:$A$198=$G204)+('[2]HK 2024'!$A$6:$A$198=$H204)+('[2]HK 2024'!$A$6:$A$198=$I204)+('[2]HK 2024'!$A$6:$A$198=$J204)+('[2]HK 2024'!$A$6:$A$198=$K204)+('[2]HK 2024'!$A$6:$A$198=$L204)+('[2]HK 2024'!$A$6:$A$198=$M204)+('[2]HK 2024'!$A$6:$A$198=$N204),('[2]HK 2024'!$H$6:$H$198))</f>
        <v>16000</v>
      </c>
      <c r="R204" s="180">
        <f t="shared" ref="R204" si="22">IF(AND(P204=0,Q204=0),0,IF(OR(ISBLANK(P204),P204=0),1,IF(ISBLANK(Q204),-1,(Q204-P204)/P204)))</f>
        <v>-0.17948717948717949</v>
      </c>
      <c r="U204" s="9"/>
      <c r="V204" s="2"/>
    </row>
    <row r="205" spans="9:22" ht="15.6">
      <c r="I205" s="197"/>
      <c r="J205" s="197"/>
      <c r="K205" s="197"/>
      <c r="L205" s="198"/>
      <c r="M205" s="198">
        <v>549390</v>
      </c>
      <c r="N205" s="198">
        <v>538350</v>
      </c>
      <c r="O205" s="17" t="s">
        <v>69</v>
      </c>
      <c r="P205" s="42">
        <f>SUMPRODUCT(('[1]HK 2023'!$A$6:$A$205=$A205)+('[1]HK 2023'!$A$6:$A$205=$B205)+('[1]HK 2023'!$A$6:$A$205=$C205)+('[1]HK 2023'!$A$6:$A$205=$D205)+('[1]HK 2023'!$A$6:$A$205=$E205)+('[1]HK 2023'!$A$6:$A$205=$F205)+('[1]HK 2023'!$A$6:$A$205=$G205)+('[1]HK 2023'!$A$6:$A$205=$H205)+('[1]HK 2023'!$A$6:$A$205=$I205)+('[1]HK 2023'!$A$6:$A$205=$J205)+('[1]HK 2023'!$A$6:$A$205=$K205)+('[1]HK 2023'!$A$6:$A$205=$L205)+('[1]HK 2023'!$A$6:$A$205=$M205)+('[1]HK 2023'!$A$6:$A$205=$N205),('[1]HK 2023'!$H$6:$H$205))</f>
        <v>10650</v>
      </c>
      <c r="Q205" s="42">
        <f>SUMPRODUCT(('[2]HK 2024'!$A$6:$A$198=$A205)+('[2]HK 2024'!$A$6:$A$198=$B205)+('[2]HK 2024'!$A$6:$A$198=$C205)+('[2]HK 2024'!$A$6:$A$198=$D205)+('[2]HK 2024'!$A$6:$A$198=$E205)+('[2]HK 2024'!$A$6:$A$198=$F205)+('[2]HK 2024'!$A$6:$A$198=$G205)+('[2]HK 2024'!$A$6:$A$198=$H205)+('[2]HK 2024'!$A$6:$A$198=$I205)+('[2]HK 2024'!$A$6:$A$198=$J205)+('[2]HK 2024'!$A$6:$A$198=$K205)+('[2]HK 2024'!$A$6:$A$198=$L205)+('[2]HK 2024'!$A$6:$A$198=$M205)+('[2]HK 2024'!$A$6:$A$198=$N205),('[2]HK 2024'!$H$6:$H$198))</f>
        <v>500</v>
      </c>
      <c r="R205" s="180">
        <f>IF(AND(P205=0,Q205=0),0,IF(OR(ISBLANK(P205),P205=0),1,IF(ISBLANK(Q205),-1,(Q205-P205)/P205)))</f>
        <v>-0.95305164319248825</v>
      </c>
      <c r="U205" s="12"/>
      <c r="V205" s="2"/>
    </row>
    <row r="206" spans="9:22" ht="15.6">
      <c r="I206" s="197"/>
      <c r="J206" s="197"/>
      <c r="K206" s="197"/>
      <c r="L206" s="198"/>
      <c r="M206" s="198">
        <v>549400</v>
      </c>
      <c r="N206" s="198">
        <v>549330</v>
      </c>
      <c r="O206" s="17" t="s">
        <v>46</v>
      </c>
      <c r="P206" s="42">
        <f>SUMPRODUCT(('[1]HK 2023'!$A$6:$A$205=$A206)+('[1]HK 2023'!$A$6:$A$205=$B206)+('[1]HK 2023'!$A$6:$A$205=$C206)+('[1]HK 2023'!$A$6:$A$205=$D206)+('[1]HK 2023'!$A$6:$A$205=$E206)+('[1]HK 2023'!$A$6:$A$205=$F206)+('[1]HK 2023'!$A$6:$A$205=$G206)+('[1]HK 2023'!$A$6:$A$205=$H206)+('[1]HK 2023'!$A$6:$A$205=$I206)+('[1]HK 2023'!$A$6:$A$205=$J206)+('[1]HK 2023'!$A$6:$A$205=$K206)+('[1]HK 2023'!$A$6:$A$205=$L206)+('[1]HK 2023'!$A$6:$A$205=$M206)+('[1]HK 2023'!$A$6:$A$205=$N206),('[1]HK 2023'!$H$6:$H$205))</f>
        <v>468</v>
      </c>
      <c r="Q206" s="42">
        <f>SUMPRODUCT(('[2]HK 2024'!$A$6:$A$198=$A206)+('[2]HK 2024'!$A$6:$A$198=$B206)+('[2]HK 2024'!$A$6:$A$198=$C206)+('[2]HK 2024'!$A$6:$A$198=$D206)+('[2]HK 2024'!$A$6:$A$198=$E206)+('[2]HK 2024'!$A$6:$A$198=$F206)+('[2]HK 2024'!$A$6:$A$198=$G206)+('[2]HK 2024'!$A$6:$A$198=$H206)+('[2]HK 2024'!$A$6:$A$198=$I206)+('[2]HK 2024'!$A$6:$A$198=$J206)+('[2]HK 2024'!$A$6:$A$198=$K206)+('[2]HK 2024'!$A$6:$A$198=$L206)+('[2]HK 2024'!$A$6:$A$198=$M206)+('[2]HK 2024'!$A$6:$A$198=$N206),('[2]HK 2024'!$H$6:$H$198))</f>
        <v>468</v>
      </c>
      <c r="R206" s="180">
        <f>IF(AND(P206=0,Q206=0),0,IF(OR(ISBLANK(P206),P206=0),1,IF(ISBLANK(Q206),-1,(Q206-P206)/P206)))</f>
        <v>0</v>
      </c>
      <c r="U206" s="9"/>
      <c r="V206" s="2"/>
    </row>
    <row r="207" spans="9:22" ht="15.6">
      <c r="I207" s="197"/>
      <c r="J207" s="197"/>
      <c r="K207" s="197"/>
      <c r="L207" s="198"/>
      <c r="M207" s="198"/>
      <c r="N207" s="198">
        <v>549440</v>
      </c>
      <c r="O207" s="27" t="s">
        <v>159</v>
      </c>
      <c r="P207" s="42">
        <f>SUMPRODUCT(('[1]HK 2023'!$A$6:$A$205=$A207)+('[1]HK 2023'!$A$6:$A$205=$B207)+('[1]HK 2023'!$A$6:$A$205=$C207)+('[1]HK 2023'!$A$6:$A$205=$D207)+('[1]HK 2023'!$A$6:$A$205=$E207)+('[1]HK 2023'!$A$6:$A$205=$F207)+('[1]HK 2023'!$A$6:$A$205=$G207)+('[1]HK 2023'!$A$6:$A$205=$H207)+('[1]HK 2023'!$A$6:$A$205=$I207)+('[1]HK 2023'!$A$6:$A$205=$J207)+('[1]HK 2023'!$A$6:$A$205=$K207)+('[1]HK 2023'!$A$6:$A$205=$L207)+('[1]HK 2023'!$A$6:$A$205=$M207)+('[1]HK 2023'!$A$6:$A$205=$N207),('[1]HK 2023'!$H$6:$H$205))</f>
        <v>1.58</v>
      </c>
      <c r="Q207" s="42">
        <f>SUMPRODUCT(('[2]HK 2024'!$A$6:$A$198=$A207)+('[2]HK 2024'!$A$6:$A$198=$B207)+('[2]HK 2024'!$A$6:$A$198=$C207)+('[2]HK 2024'!$A$6:$A$198=$D207)+('[2]HK 2024'!$A$6:$A$198=$E207)+('[2]HK 2024'!$A$6:$A$198=$F207)+('[2]HK 2024'!$A$6:$A$198=$G207)+('[2]HK 2024'!$A$6:$A$198=$H207)+('[2]HK 2024'!$A$6:$A$198=$I207)+('[2]HK 2024'!$A$6:$A$198=$J207)+('[2]HK 2024'!$A$6:$A$198=$K207)+('[2]HK 2024'!$A$6:$A$198=$L207)+('[2]HK 2024'!$A$6:$A$198=$M207)+('[2]HK 2024'!$A$6:$A$198=$N207),('[2]HK 2024'!$H$6:$H$198))</f>
        <v>11.39</v>
      </c>
      <c r="R207" s="180">
        <f t="shared" ref="R207" si="23">IF(AND(P207=0,Q207=0),0,IF(OR(ISBLANK(P207),P207=0),1,IF(ISBLANK(Q207),-1,(Q207-P207)/P207)))</f>
        <v>6.2088607594936711</v>
      </c>
      <c r="U207" s="12"/>
      <c r="V207" s="2"/>
    </row>
    <row r="208" spans="9:22" ht="15.6">
      <c r="I208" s="197"/>
      <c r="J208" s="197"/>
      <c r="K208" s="197"/>
      <c r="L208" s="198"/>
      <c r="M208" s="198"/>
      <c r="N208" s="198">
        <v>549410</v>
      </c>
      <c r="O208" s="27" t="s">
        <v>164</v>
      </c>
      <c r="P208" s="42">
        <f>SUMPRODUCT(('[1]HK 2023'!$A$6:$A$205=$A208)+('[1]HK 2023'!$A$6:$A$205=$B208)+('[1]HK 2023'!$A$6:$A$205=$C208)+('[1]HK 2023'!$A$6:$A$205=$D208)+('[1]HK 2023'!$A$6:$A$205=$E208)+('[1]HK 2023'!$A$6:$A$205=$F208)+('[1]HK 2023'!$A$6:$A$205=$G208)+('[1]HK 2023'!$A$6:$A$205=$H208)+('[1]HK 2023'!$A$6:$A$205=$I208)+('[1]HK 2023'!$A$6:$A$205=$J208)+('[1]HK 2023'!$A$6:$A$205=$K208)+('[1]HK 2023'!$A$6:$A$205=$L208)+('[1]HK 2023'!$A$6:$A$205=$M208)+('[1]HK 2023'!$A$6:$A$205=$N208),('[1]HK 2023'!$H$6:$H$205))</f>
        <v>24879.71</v>
      </c>
      <c r="Q208" s="42">
        <f>SUMPRODUCT(('[2]HK 2024'!$A$6:$A$198=$A208)+('[2]HK 2024'!$A$6:$A$198=$B208)+('[2]HK 2024'!$A$6:$A$198=$C208)+('[2]HK 2024'!$A$6:$A$198=$D208)+('[2]HK 2024'!$A$6:$A$198=$E208)+('[2]HK 2024'!$A$6:$A$198=$F208)+('[2]HK 2024'!$A$6:$A$198=$G208)+('[2]HK 2024'!$A$6:$A$198=$H208)+('[2]HK 2024'!$A$6:$A$198=$I208)+('[2]HK 2024'!$A$6:$A$198=$J208)+('[2]HK 2024'!$A$6:$A$198=$K208)+('[2]HK 2024'!$A$6:$A$198=$L208)+('[2]HK 2024'!$A$6:$A$198=$M208)+('[2]HK 2024'!$A$6:$A$198=$N208),('[2]HK 2024'!$H$6:$H$198))</f>
        <v>0</v>
      </c>
      <c r="R208" s="180">
        <f t="shared" ref="R208" si="24">IF(AND(P208=0,Q208=0),0,IF(OR(ISBLANK(P208),P208=0),1,IF(ISBLANK(Q208),-1,(Q208-P208)/P208)))</f>
        <v>-1</v>
      </c>
      <c r="U208" s="9"/>
      <c r="V208" s="2"/>
    </row>
    <row r="209" spans="9:22" ht="15.6">
      <c r="I209" s="197"/>
      <c r="J209" s="197"/>
      <c r="K209" s="197"/>
      <c r="L209" s="198"/>
      <c r="M209" s="198"/>
      <c r="N209" s="198"/>
      <c r="O209" s="21"/>
      <c r="P209" s="44"/>
      <c r="Q209" s="44"/>
      <c r="R209" s="163"/>
      <c r="U209" s="3"/>
      <c r="V209" s="2"/>
    </row>
    <row r="210" spans="9:22" ht="18">
      <c r="I210" s="197"/>
      <c r="J210" s="197"/>
      <c r="K210" s="197"/>
      <c r="L210" s="198"/>
      <c r="M210" s="198"/>
      <c r="N210" s="198"/>
      <c r="O210" s="33" t="s">
        <v>122</v>
      </c>
      <c r="P210" s="50">
        <f>SUM(P211:P214)</f>
        <v>1636479</v>
      </c>
      <c r="Q210" s="50">
        <f>SUM(Q211:Q214)</f>
        <v>1597032</v>
      </c>
      <c r="R210" s="167">
        <f>IF(AND(P210=0,Q210=0),0,IF(OR(ISBLANK(P210),P210=0),1,IF(ISBLANK(Q210),-1,(Q210-P210)/P210)))</f>
        <v>-2.4104800611556884E-2</v>
      </c>
      <c r="U210" s="12"/>
      <c r="V210" s="2"/>
    </row>
    <row r="211" spans="9:22" ht="15.6">
      <c r="I211" s="197"/>
      <c r="J211" s="197"/>
      <c r="K211" s="197"/>
      <c r="L211" s="198"/>
      <c r="M211" s="198"/>
      <c r="N211" s="198"/>
      <c r="O211" s="17" t="s">
        <v>2</v>
      </c>
      <c r="P211" s="47"/>
      <c r="Q211" s="47"/>
      <c r="R211" s="176"/>
      <c r="U211" s="3"/>
      <c r="V211" s="2"/>
    </row>
    <row r="212" spans="9:22" ht="15.6">
      <c r="I212" s="197"/>
      <c r="J212" s="197"/>
      <c r="K212" s="197"/>
      <c r="L212" s="198">
        <v>551300</v>
      </c>
      <c r="M212" s="198">
        <v>551310</v>
      </c>
      <c r="N212" s="198">
        <v>551320</v>
      </c>
      <c r="O212" s="17" t="s">
        <v>48</v>
      </c>
      <c r="P212" s="42">
        <f>SUMPRODUCT(('[1]HK 2023'!$A$6:$A$205=$A212)+('[1]HK 2023'!$A$6:$A$205=$B212)+('[1]HK 2023'!$A$6:$A$205=$C212)+('[1]HK 2023'!$A$6:$A$205=$D212)+('[1]HK 2023'!$A$6:$A$205=$E212)+('[1]HK 2023'!$A$6:$A$205=$F212)+('[1]HK 2023'!$A$6:$A$205=$G212)+('[1]HK 2023'!$A$6:$A$205=$H212)+('[1]HK 2023'!$A$6:$A$205=$I212)+('[1]HK 2023'!$A$6:$A$205=$J212)+('[1]HK 2023'!$A$6:$A$205=$K212)+('[1]HK 2023'!$A$6:$A$205=$L212)+('[1]HK 2023'!$A$6:$A$205=$M212)+('[1]HK 2023'!$A$6:$A$205=$N212),('[1]HK 2023'!$H$6:$H$205))</f>
        <v>1619103.58</v>
      </c>
      <c r="Q212" s="42">
        <f>SUMPRODUCT(('[2]HK 2024'!$A$6:$A$198=$A212)+('[2]HK 2024'!$A$6:$A$198=$B212)+('[2]HK 2024'!$A$6:$A$198=$C212)+('[2]HK 2024'!$A$6:$A$198=$D212)+('[2]HK 2024'!$A$6:$A$198=$E212)+('[2]HK 2024'!$A$6:$A$198=$F212)+('[2]HK 2024'!$A$6:$A$198=$G212)+('[2]HK 2024'!$A$6:$A$198=$H212)+('[2]HK 2024'!$A$6:$A$198=$I212)+('[2]HK 2024'!$A$6:$A$198=$J212)+('[2]HK 2024'!$A$6:$A$198=$K212)+('[2]HK 2024'!$A$6:$A$198=$L212)+('[2]HK 2024'!$A$6:$A$198=$M212)+('[2]HK 2024'!$A$6:$A$198=$N212),('[2]HK 2024'!$H$6:$H$198))</f>
        <v>1580616</v>
      </c>
      <c r="R212" s="180">
        <f t="shared" ref="R212:R213" si="25">IF(AND(P212=0,Q212=0),0,IF(OR(ISBLANK(P212),P212=0),1,IF(ISBLANK(Q212),-1,(Q212-P212)/P212)))</f>
        <v>-2.3770918967395572E-2</v>
      </c>
      <c r="U212" s="3"/>
      <c r="V212" s="2"/>
    </row>
    <row r="213" spans="9:22" ht="15.6">
      <c r="I213" s="197"/>
      <c r="J213" s="197"/>
      <c r="K213" s="197"/>
      <c r="L213" s="198"/>
      <c r="M213" s="198">
        <v>551020</v>
      </c>
      <c r="N213" s="198">
        <v>551010</v>
      </c>
      <c r="O213" s="19" t="s">
        <v>47</v>
      </c>
      <c r="P213" s="43">
        <f>SUMPRODUCT(('[1]HK 2023'!$A$6:$A$205=$A213)+('[1]HK 2023'!$A$6:$A$205=$B213)+('[1]HK 2023'!$A$6:$A$205=$C213)+('[1]HK 2023'!$A$6:$A$205=$D213)+('[1]HK 2023'!$A$6:$A$205=$E213)+('[1]HK 2023'!$A$6:$A$205=$F213)+('[1]HK 2023'!$A$6:$A$205=$G213)+('[1]HK 2023'!$A$6:$A$205=$H213)+('[1]HK 2023'!$A$6:$A$205=$I213)+('[1]HK 2023'!$A$6:$A$205=$J213)+('[1]HK 2023'!$A$6:$A$205=$K213)+('[1]HK 2023'!$A$6:$A$205=$L213)+('[1]HK 2023'!$A$6:$A$205=$M213)+('[1]HK 2023'!$A$6:$A$205=$N213),('[1]HK 2023'!$H$6:$H$205))</f>
        <v>17375.419999999998</v>
      </c>
      <c r="Q213" s="43">
        <f>SUMPRODUCT(('[2]HK 2024'!$A$6:$A$198=$A213)+('[2]HK 2024'!$A$6:$A$198=$B213)+('[2]HK 2024'!$A$6:$A$198=$C213)+('[2]HK 2024'!$A$6:$A$198=$D213)+('[2]HK 2024'!$A$6:$A$198=$E213)+('[2]HK 2024'!$A$6:$A$198=$F213)+('[2]HK 2024'!$A$6:$A$198=$G213)+('[2]HK 2024'!$A$6:$A$198=$H213)+('[2]HK 2024'!$A$6:$A$198=$I213)+('[2]HK 2024'!$A$6:$A$198=$J213)+('[2]HK 2024'!$A$6:$A$198=$K213)+('[2]HK 2024'!$A$6:$A$198=$L213)+('[2]HK 2024'!$A$6:$A$198=$M213)+('[2]HK 2024'!$A$6:$A$198=$N213),('[2]HK 2024'!$H$6:$H$198))</f>
        <v>16416</v>
      </c>
      <c r="R213" s="169">
        <f t="shared" si="25"/>
        <v>-5.5217082522321666E-2</v>
      </c>
      <c r="U213" s="3"/>
      <c r="V213" s="2"/>
    </row>
    <row r="214" spans="9:22" ht="15.6">
      <c r="I214" s="197"/>
      <c r="J214" s="197"/>
      <c r="K214" s="197"/>
      <c r="L214" s="198"/>
      <c r="M214" s="198"/>
      <c r="N214" s="198"/>
      <c r="O214" s="20"/>
      <c r="P214" s="61"/>
      <c r="Q214" s="61"/>
      <c r="R214" s="163"/>
      <c r="U214" s="3"/>
      <c r="V214" s="2"/>
    </row>
    <row r="215" spans="9:22" ht="18">
      <c r="I215" s="197"/>
      <c r="J215" s="197"/>
      <c r="K215" s="197"/>
      <c r="L215" s="198"/>
      <c r="M215" s="198"/>
      <c r="N215" s="198">
        <v>553300</v>
      </c>
      <c r="O215" s="34" t="s">
        <v>144</v>
      </c>
      <c r="P215" s="48">
        <f>SUMPRODUCT(('[1]HK 2023'!$A$6:$A$205=$A215)+('[1]HK 2023'!$A$6:$A$205=$B215)+('[1]HK 2023'!$A$6:$A$205=$C215)+('[1]HK 2023'!$A$6:$A$205=$D215)+('[1]HK 2023'!$A$6:$A$205=$E215)+('[1]HK 2023'!$A$6:$A$205=$F215)+('[1]HK 2023'!$A$6:$A$205=$G215)+('[1]HK 2023'!$A$6:$A$205=$H215)+('[1]HK 2023'!$A$6:$A$205=$I215)+('[1]HK 2023'!$A$6:$A$205=$J215)+('[1]HK 2023'!$A$6:$A$205=$K215)+('[1]HK 2023'!$A$6:$A$205=$L215)+('[1]HK 2023'!$A$6:$A$205=$M215)+('[1]HK 2023'!$A$6:$A$205=$N215),('[1]HK 2023'!$H$6:$H$205))</f>
        <v>0</v>
      </c>
      <c r="Q215" s="48">
        <f>SUMPRODUCT(('[2]HK 2024'!$A$6:$A$198=$A215)+('[2]HK 2024'!$A$6:$A$198=$B215)+('[2]HK 2024'!$A$6:$A$198=$C215)+('[2]HK 2024'!$A$6:$A$198=$D215)+('[2]HK 2024'!$A$6:$A$198=$E215)+('[2]HK 2024'!$A$6:$A$198=$F215)+('[2]HK 2024'!$A$6:$A$198=$G215)+('[2]HK 2024'!$A$6:$A$198=$H215)+('[2]HK 2024'!$A$6:$A$198=$I215)+('[2]HK 2024'!$A$6:$A$198=$J215)+('[2]HK 2024'!$A$6:$A$198=$K215)+('[2]HK 2024'!$A$6:$A$198=$L215)+('[2]HK 2024'!$A$6:$A$198=$M215)+('[2]HK 2024'!$A$6:$A$198=$N215),('[2]HK 2024'!$H$6:$H$198))</f>
        <v>0</v>
      </c>
      <c r="R215" s="167">
        <f>IF(AND(P215=0,Q215=0),0,IF(OR(ISBLANK(P215),P215=0),1,IF(ISBLANK(Q215),-1,(Q215-P215)/P215)))</f>
        <v>0</v>
      </c>
      <c r="U215" s="3"/>
      <c r="V215" s="2"/>
    </row>
    <row r="216" spans="9:22" ht="15.6">
      <c r="I216" s="197"/>
      <c r="J216" s="197"/>
      <c r="K216" s="197"/>
      <c r="L216" s="198"/>
      <c r="M216" s="198"/>
      <c r="N216" s="198"/>
      <c r="O216" s="16"/>
      <c r="P216" s="64"/>
      <c r="Q216" s="64"/>
      <c r="R216" s="178"/>
      <c r="U216" s="3"/>
      <c r="V216" s="2"/>
    </row>
    <row r="217" spans="9:22" ht="18">
      <c r="I217" s="197"/>
      <c r="J217" s="197"/>
      <c r="K217" s="197"/>
      <c r="L217" s="198"/>
      <c r="M217" s="198">
        <v>556480</v>
      </c>
      <c r="N217" s="198">
        <v>556510</v>
      </c>
      <c r="O217" s="33" t="s">
        <v>71</v>
      </c>
      <c r="P217" s="50">
        <f>SUMPRODUCT(('[1]HK 2023'!$A$6:$A$205=$A217)+('[1]HK 2023'!$A$6:$A$205=$B217)+('[1]HK 2023'!$A$6:$A$205=$C217)+('[1]HK 2023'!$A$6:$A$205=$D217)+('[1]HK 2023'!$A$6:$A$205=$E217)+('[1]HK 2023'!$A$6:$A$205=$F217)+('[1]HK 2023'!$A$6:$A$205=$G217)+('[1]HK 2023'!$A$6:$A$205=$H217)+('[1]HK 2023'!$A$6:$A$205=$I217)+('[1]HK 2023'!$A$6:$A$205=$J217)+('[1]HK 2023'!$A$6:$A$205=$K217)+('[1]HK 2023'!$A$6:$A$205=$L217)+('[1]HK 2023'!$A$6:$A$205=$M217)+('[1]HK 2023'!$A$6:$A$205=$N217),('[1]HK 2023'!$H$6:$H$205))</f>
        <v>-1284.8</v>
      </c>
      <c r="Q217" s="50">
        <f>SUMPRODUCT(('[2]HK 2024'!$A$6:$A$198=$A217)+('[2]HK 2024'!$A$6:$A$198=$B217)+('[2]HK 2024'!$A$6:$A$198=$C217)+('[2]HK 2024'!$A$6:$A$198=$D217)+('[2]HK 2024'!$A$6:$A$198=$E217)+('[2]HK 2024'!$A$6:$A$198=$F217)+('[2]HK 2024'!$A$6:$A$198=$G217)+('[2]HK 2024'!$A$6:$A$198=$H217)+('[2]HK 2024'!$A$6:$A$198=$I217)+('[2]HK 2024'!$A$6:$A$198=$J217)+('[2]HK 2024'!$A$6:$A$198=$K217)+('[2]HK 2024'!$A$6:$A$198=$L217)+('[2]HK 2024'!$A$6:$A$198=$M217)+('[2]HK 2024'!$A$6:$A$198=$N217),('[2]HK 2024'!$H$6:$H$198))</f>
        <v>-2864.7</v>
      </c>
      <c r="R217" s="167">
        <f>IF(AND(P217=0,Q217=0),0,IF(OR(ISBLANK(P217),P217=0),1,IF(ISBLANK(Q217),-1,(Q217-P217)/P217)))</f>
        <v>1.2296855541718554</v>
      </c>
      <c r="U217" s="3"/>
      <c r="V217" s="2"/>
    </row>
    <row r="218" spans="9:22" ht="15.75" customHeight="1">
      <c r="I218" s="197"/>
      <c r="J218" s="197"/>
      <c r="K218" s="197"/>
      <c r="L218" s="198"/>
      <c r="M218" s="198"/>
      <c r="N218" s="198"/>
      <c r="O218" s="21"/>
      <c r="P218" s="44"/>
      <c r="Q218" s="44"/>
      <c r="R218" s="178"/>
      <c r="U218" s="5"/>
      <c r="V218" s="2"/>
    </row>
    <row r="219" spans="9:22" ht="15.75" customHeight="1" outlineLevel="1">
      <c r="I219" s="197"/>
      <c r="J219" s="197"/>
      <c r="K219" s="197"/>
      <c r="L219" s="198"/>
      <c r="M219" s="198"/>
      <c r="N219" s="198">
        <v>557510</v>
      </c>
      <c r="O219" s="33" t="s">
        <v>123</v>
      </c>
      <c r="P219" s="50">
        <f>SUMPRODUCT(('[1]HK 2023'!$A$6:$A$205=$A219)+('[1]HK 2023'!$A$6:$A$205=$B219)+('[1]HK 2023'!$A$6:$A$205=$C219)+('[1]HK 2023'!$A$6:$A$205=$D219)+('[1]HK 2023'!$A$6:$A$205=$E219)+('[1]HK 2023'!$A$6:$A$205=$F219)+('[1]HK 2023'!$A$6:$A$205=$G219)+('[1]HK 2023'!$A$6:$A$205=$H219)+('[1]HK 2023'!$A$6:$A$205=$I219)+('[1]HK 2023'!$A$6:$A$205=$J219)+('[1]HK 2023'!$A$6:$A$205=$K219)+('[1]HK 2023'!$A$6:$A$205=$L219)+('[1]HK 2023'!$A$6:$A$205=$M219)+('[1]HK 2023'!$A$6:$A$205=$N219),('[1]HK 2023'!$H$6:$H$205))</f>
        <v>0</v>
      </c>
      <c r="Q219" s="50">
        <f>SUMPRODUCT(('[2]HK 2024'!$A$6:$A$198=$A219)+('[2]HK 2024'!$A$6:$A$198=$B219)+('[2]HK 2024'!$A$6:$A$198=$C219)+('[2]HK 2024'!$A$6:$A$198=$D219)+('[2]HK 2024'!$A$6:$A$198=$E219)+('[2]HK 2024'!$A$6:$A$198=$F219)+('[2]HK 2024'!$A$6:$A$198=$G219)+('[2]HK 2024'!$A$6:$A$198=$H219)+('[2]HK 2024'!$A$6:$A$198=$I219)+('[2]HK 2024'!$A$6:$A$198=$J219)+('[2]HK 2024'!$A$6:$A$198=$K219)+('[2]HK 2024'!$A$6:$A$198=$L219)+('[2]HK 2024'!$A$6:$A$198=$M219)+('[2]HK 2024'!$A$6:$A$198=$N219),('[2]HK 2024'!$H$6:$H$198))</f>
        <v>3020</v>
      </c>
      <c r="R219" s="167">
        <f>IF(AND(P219=0,Q219=0),0,IF(OR(ISBLANK(P219),P219=0),1,IF(ISBLANK(Q219),-1,(Q219-P219)/P219)))</f>
        <v>1</v>
      </c>
      <c r="U219" s="5"/>
      <c r="V219" s="2"/>
    </row>
    <row r="220" spans="9:22" ht="15.75" customHeight="1" outlineLevel="1">
      <c r="I220" s="197"/>
      <c r="J220" s="197"/>
      <c r="K220" s="197"/>
      <c r="L220" s="198"/>
      <c r="M220" s="198"/>
      <c r="N220" s="198"/>
      <c r="O220" s="21"/>
      <c r="P220" s="44"/>
      <c r="Q220" s="44"/>
      <c r="R220" s="178"/>
      <c r="U220" s="5"/>
      <c r="V220" s="2"/>
    </row>
    <row r="221" spans="9:22" ht="18">
      <c r="I221" s="197"/>
      <c r="J221" s="197"/>
      <c r="K221" s="197"/>
      <c r="L221" s="198"/>
      <c r="M221" s="198"/>
      <c r="N221" s="198"/>
      <c r="O221" s="33" t="s">
        <v>72</v>
      </c>
      <c r="P221" s="50">
        <f>SUM(P222:P224)</f>
        <v>230311.12</v>
      </c>
      <c r="Q221" s="50">
        <f>SUM(Q222:Q224)</f>
        <v>2140149.41</v>
      </c>
      <c r="R221" s="167">
        <f>IF(AND(P221=0,Q221=0),0,IF(OR(ISBLANK(P221),P221=0),1,IF(ISBLANK(Q221),-1,(Q221-P221)/P221)))</f>
        <v>8.2924276083586417</v>
      </c>
      <c r="U221" s="5"/>
      <c r="V221" s="2"/>
    </row>
    <row r="222" spans="9:22" ht="15.6">
      <c r="I222" s="197"/>
      <c r="J222" s="197"/>
      <c r="K222" s="197"/>
      <c r="L222" s="198"/>
      <c r="M222" s="198"/>
      <c r="N222" s="198"/>
      <c r="O222" s="17" t="s">
        <v>2</v>
      </c>
      <c r="P222" s="47"/>
      <c r="Q222" s="47"/>
      <c r="R222" s="176"/>
      <c r="U222" s="10"/>
      <c r="V222" s="2"/>
    </row>
    <row r="223" spans="9:22" ht="15.6">
      <c r="I223" s="197"/>
      <c r="J223" s="197"/>
      <c r="K223" s="197"/>
      <c r="L223" s="198">
        <v>558321</v>
      </c>
      <c r="M223" s="198">
        <v>558300</v>
      </c>
      <c r="N223" s="198">
        <v>558301</v>
      </c>
      <c r="O223" s="27" t="s">
        <v>107</v>
      </c>
      <c r="P223" s="42">
        <f>SUMPRODUCT(('[1]HK 2023'!$A$6:$A$205=$A223)+('[1]HK 2023'!$A$6:$A$205=$B223)+('[1]HK 2023'!$A$6:$A$205=$C223)+('[1]HK 2023'!$A$6:$A$205=$D223)+('[1]HK 2023'!$A$6:$A$205=$E223)+('[1]HK 2023'!$A$6:$A$205=$F223)+('[1]HK 2023'!$A$6:$A$205=$G223)+('[1]HK 2023'!$A$6:$A$205=$H223)+('[1]HK 2023'!$A$6:$A$205=$I223)+('[1]HK 2023'!$A$6:$A$205=$J223)+('[1]HK 2023'!$A$6:$A$205=$K223)+('[1]HK 2023'!$A$6:$A$205=$L223)+('[1]HK 2023'!$A$6:$A$205=$M223)+('[1]HK 2023'!$A$6:$A$205=$N223),('[1]HK 2023'!$H$6:$H$205))</f>
        <v>230311.12</v>
      </c>
      <c r="Q223" s="42">
        <f>SUMPRODUCT(('[2]HK 2024'!$A$6:$A$198=$A223)+('[2]HK 2024'!$A$6:$A$198=$B223)+('[2]HK 2024'!$A$6:$A$198=$C223)+('[2]HK 2024'!$A$6:$A$198=$D223)+('[2]HK 2024'!$A$6:$A$198=$E223)+('[2]HK 2024'!$A$6:$A$198=$F223)+('[2]HK 2024'!$A$6:$A$198=$G223)+('[2]HK 2024'!$A$6:$A$198=$H223)+('[2]HK 2024'!$A$6:$A$198=$I223)+('[2]HK 2024'!$A$6:$A$198=$J223)+('[2]HK 2024'!$A$6:$A$198=$K223)+('[2]HK 2024'!$A$6:$A$198=$L223)+('[2]HK 2024'!$A$6:$A$198=$M223)+('[2]HK 2024'!$A$6:$A$198=$N223),('[2]HK 2024'!$H$6:$H$198))</f>
        <v>2140149.41</v>
      </c>
      <c r="R223" s="180">
        <f t="shared" ref="R223" si="26">IF(AND(P223=0,Q223=0),0,IF(OR(ISBLANK(P223),P223=0),1,IF(ISBLANK(Q223),-1,(Q223-P223)/P223)))</f>
        <v>8.2924276083586417</v>
      </c>
      <c r="U223" s="10"/>
      <c r="V223" s="2"/>
    </row>
    <row r="224" spans="9:22" ht="16.2" thickBot="1">
      <c r="I224" s="197"/>
      <c r="J224" s="197"/>
      <c r="K224" s="197"/>
      <c r="L224" s="198"/>
      <c r="M224" s="198"/>
      <c r="N224" s="198"/>
      <c r="O224" s="22"/>
      <c r="P224" s="49"/>
      <c r="Q224" s="49"/>
      <c r="R224" s="179"/>
      <c r="S224" s="8"/>
      <c r="T224" s="8"/>
      <c r="U224" s="8"/>
      <c r="V224" s="2"/>
    </row>
    <row r="225" spans="9:22" ht="18">
      <c r="I225" s="197"/>
      <c r="J225" s="197"/>
      <c r="K225" s="197"/>
      <c r="L225" s="198"/>
      <c r="M225" s="198"/>
      <c r="N225" s="198"/>
      <c r="O225" s="33" t="s">
        <v>178</v>
      </c>
      <c r="P225" s="50">
        <f>SUM(P226:P228)</f>
        <v>0</v>
      </c>
      <c r="Q225" s="50">
        <f>SUM(Q226:Q228)</f>
        <v>235.05</v>
      </c>
      <c r="R225" s="167">
        <f>IF(AND(P225=0,Q225=0),0,IF(OR(ISBLANK(P225),P225=0),1,IF(ISBLANK(Q225),-1,(Q225-P225)/P225)))</f>
        <v>1</v>
      </c>
      <c r="S225" s="8"/>
      <c r="T225" s="8"/>
      <c r="U225" s="8"/>
      <c r="V225" s="2"/>
    </row>
    <row r="226" spans="9:22" ht="15.6">
      <c r="I226" s="197"/>
      <c r="J226" s="197"/>
      <c r="K226" s="197"/>
      <c r="L226" s="198"/>
      <c r="M226" s="198"/>
      <c r="N226" s="198"/>
      <c r="O226" s="17" t="s">
        <v>2</v>
      </c>
      <c r="P226" s="47"/>
      <c r="Q226" s="47"/>
      <c r="R226" s="176"/>
      <c r="S226" s="8"/>
      <c r="T226" s="8"/>
      <c r="U226" s="8"/>
      <c r="V226" s="2"/>
    </row>
    <row r="227" spans="9:22" ht="15.6">
      <c r="I227" s="197"/>
      <c r="J227" s="197"/>
      <c r="K227" s="197"/>
      <c r="L227" s="198"/>
      <c r="M227" s="198"/>
      <c r="N227" s="198">
        <v>563300</v>
      </c>
      <c r="O227" s="27" t="s">
        <v>179</v>
      </c>
      <c r="P227" s="42">
        <f>SUMPRODUCT(('[1]HK 2023'!$A$6:$A$205=$A227)+('[1]HK 2023'!$A$6:$A$205=$B227)+('[1]HK 2023'!$A$6:$A$205=$C227)+('[1]HK 2023'!$A$6:$A$205=$D227)+('[1]HK 2023'!$A$6:$A$205=$E227)+('[1]HK 2023'!$A$6:$A$205=$F227)+('[1]HK 2023'!$A$6:$A$205=$G227)+('[1]HK 2023'!$A$6:$A$205=$H227)+('[1]HK 2023'!$A$6:$A$205=$I227)+('[1]HK 2023'!$A$6:$A$205=$J227)+('[1]HK 2023'!$A$6:$A$205=$K227)+('[1]HK 2023'!$A$6:$A$205=$L227)+('[1]HK 2023'!$A$6:$A$205=$M227)+('[1]HK 2023'!$A$6:$A$205=$N227),('[1]HK 2023'!$H$6:$H$205))</f>
        <v>0</v>
      </c>
      <c r="Q227" s="42">
        <f>SUMPRODUCT(('[2]HK 2024'!$A$6:$A$198=$A227)+('[2]HK 2024'!$A$6:$A$198=$B227)+('[2]HK 2024'!$A$6:$A$198=$C227)+('[2]HK 2024'!$A$6:$A$198=$D227)+('[2]HK 2024'!$A$6:$A$198=$E227)+('[2]HK 2024'!$A$6:$A$198=$F227)+('[2]HK 2024'!$A$6:$A$198=$G227)+('[2]HK 2024'!$A$6:$A$198=$H227)+('[2]HK 2024'!$A$6:$A$198=$I227)+('[2]HK 2024'!$A$6:$A$198=$J227)+('[2]HK 2024'!$A$6:$A$198=$K227)+('[2]HK 2024'!$A$6:$A$198=$L227)+('[2]HK 2024'!$A$6:$A$198=$M227)+('[2]HK 2024'!$A$6:$A$198=$N227),('[2]HK 2024'!$H$6:$H$198))</f>
        <v>235.05</v>
      </c>
      <c r="R227" s="180">
        <f t="shared" ref="R227" si="27">IF(AND(P227=0,Q227=0),0,IF(OR(ISBLANK(P227),P227=0),1,IF(ISBLANK(Q227),-1,(Q227-P227)/P227)))</f>
        <v>1</v>
      </c>
      <c r="S227" s="8"/>
      <c r="T227" s="8"/>
      <c r="U227" s="8"/>
      <c r="V227" s="2"/>
    </row>
    <row r="228" spans="9:22" ht="16.2" thickBot="1">
      <c r="I228" s="197"/>
      <c r="J228" s="197"/>
      <c r="K228" s="197"/>
      <c r="L228" s="198"/>
      <c r="M228" s="198"/>
      <c r="N228" s="198"/>
      <c r="O228" s="22"/>
      <c r="P228" s="49"/>
      <c r="Q228" s="49"/>
      <c r="R228" s="179"/>
      <c r="S228" s="8"/>
      <c r="T228" s="8"/>
      <c r="U228" s="8"/>
      <c r="V228" s="2"/>
    </row>
    <row r="229" spans="9:22" ht="27" customHeight="1" thickBot="1">
      <c r="I229" s="197"/>
      <c r="J229" s="197"/>
      <c r="K229" s="197"/>
      <c r="L229" s="197"/>
      <c r="M229" s="197"/>
      <c r="N229" s="197"/>
      <c r="O229" s="18"/>
      <c r="P229" s="18"/>
      <c r="Q229" s="18"/>
      <c r="R229" s="226"/>
    </row>
    <row r="230" spans="9:22" ht="23.4">
      <c r="I230" s="197"/>
      <c r="J230" s="197"/>
      <c r="K230" s="197"/>
      <c r="L230" s="197"/>
      <c r="M230" s="197"/>
      <c r="N230" s="197"/>
      <c r="O230" s="68" t="s">
        <v>58</v>
      </c>
      <c r="P230" s="145">
        <f>P5-P71</f>
        <v>72451.689999997616</v>
      </c>
      <c r="Q230" s="145">
        <f>Q5-Q71</f>
        <v>50773.729999996722</v>
      </c>
      <c r="R230" s="149">
        <f>IF(OR(ISBLANK(P230),P230=0),1,IF(ISBLANK(Q230),-1,(Q230-P230)/P230))</f>
        <v>-0.29920571901085546</v>
      </c>
    </row>
    <row r="231" spans="9:22">
      <c r="I231" s="197"/>
      <c r="J231" s="197"/>
      <c r="K231" s="197"/>
      <c r="L231" s="197"/>
      <c r="M231" s="197"/>
      <c r="N231" s="197"/>
      <c r="O231" s="17" t="s">
        <v>2</v>
      </c>
      <c r="P231" s="143"/>
      <c r="Q231" s="143"/>
      <c r="R231" s="146"/>
    </row>
    <row r="232" spans="9:22">
      <c r="I232" s="197"/>
      <c r="J232" s="197"/>
      <c r="K232" s="197"/>
      <c r="L232" s="197"/>
      <c r="M232" s="197"/>
      <c r="N232" s="197"/>
      <c r="O232" s="17" t="s">
        <v>49</v>
      </c>
      <c r="P232" s="144">
        <v>0</v>
      </c>
      <c r="Q232" s="144">
        <v>0</v>
      </c>
      <c r="R232" s="148">
        <f t="shared" ref="R232:R233" si="28">IF(OR(ISBLANK(P232),P232=0),1,IF(ISBLANK(Q232),-1,(Q232-P232)/P232))</f>
        <v>1</v>
      </c>
    </row>
    <row r="233" spans="9:22" ht="15" thickBot="1">
      <c r="I233" s="197"/>
      <c r="J233" s="197"/>
      <c r="K233" s="197"/>
      <c r="L233" s="197"/>
      <c r="M233" s="197"/>
      <c r="N233" s="197"/>
      <c r="O233" s="220" t="s">
        <v>162</v>
      </c>
      <c r="P233" s="221">
        <f>P230-P232</f>
        <v>72451.689999997616</v>
      </c>
      <c r="Q233" s="221">
        <f>Q230-Q232</f>
        <v>50773.729999996722</v>
      </c>
      <c r="R233" s="169">
        <f t="shared" si="28"/>
        <v>-0.29920571901085546</v>
      </c>
    </row>
    <row r="234" spans="9:22">
      <c r="O234" s="222" t="s">
        <v>2</v>
      </c>
      <c r="P234" s="223"/>
      <c r="Q234" s="225"/>
      <c r="R234" s="226"/>
    </row>
    <row r="235" spans="9:22">
      <c r="O235" s="27" t="s">
        <v>160</v>
      </c>
      <c r="P235" s="227">
        <v>-5690.79</v>
      </c>
      <c r="Q235" s="231">
        <v>-8420.2800000000007</v>
      </c>
      <c r="R235" s="180">
        <f t="shared" ref="R235:R236" si="29">IF(AND(P235=0,Q235=0),0,IF(OR(ISBLANK(P235),P235=0),1,IF(ISBLANK(Q235),-1,(Q235-P235)/P235)))</f>
        <v>0.47963288049638114</v>
      </c>
    </row>
    <row r="236" spans="9:22" ht="15" thickBot="1">
      <c r="O236" s="224" t="s">
        <v>161</v>
      </c>
      <c r="P236" s="232">
        <f>P233-P235</f>
        <v>78142.479999997609</v>
      </c>
      <c r="Q236" s="232">
        <f>Q233-Q235</f>
        <v>59194.009999996721</v>
      </c>
      <c r="R236" s="191">
        <f t="shared" si="29"/>
        <v>-0.24248616117637256</v>
      </c>
    </row>
  </sheetData>
  <sortState ref="A167:V173">
    <sortCondition descending="1" ref="Q167:Q173"/>
  </sortState>
  <conditionalFormatting sqref="D77:M77 C76:K76 E75:N76 E78:N91">
    <cfRule type="duplicateValues" dxfId="3" priority="80"/>
    <cfRule type="duplicateValues" dxfId="2" priority="81"/>
  </conditionalFormatting>
  <conditionalFormatting sqref="A5:N229">
    <cfRule type="duplicateValues" dxfId="1" priority="88"/>
  </conditionalFormatting>
  <pageMargins left="0.70866141732283472" right="0.39370078740157483" top="0.59055118110236227" bottom="0.19685039370078741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29"/>
  <sheetViews>
    <sheetView tabSelected="1" zoomScaleNormal="100" workbookViewId="0">
      <pane ySplit="3" topLeftCell="A250" activePane="bottomLeft" state="frozen"/>
      <selection activeCell="C1" sqref="C1"/>
      <selection pane="bottomLeft" activeCell="H197" sqref="H197"/>
    </sheetView>
  </sheetViews>
  <sheetFormatPr defaultRowHeight="14.4" outlineLevelRow="1"/>
  <cols>
    <col min="1" max="1" width="51.33203125" style="23" customWidth="1"/>
    <col min="2" max="3" width="14.88671875" style="18" customWidth="1"/>
    <col min="4" max="4" width="11.33203125" style="18" customWidth="1"/>
    <col min="5" max="5" width="9.109375" style="6"/>
    <col min="6" max="6" width="21.109375" style="6" customWidth="1"/>
    <col min="7" max="8" width="9.109375" style="6"/>
  </cols>
  <sheetData>
    <row r="1" spans="1:8" ht="23.25" customHeight="1">
      <c r="A1" s="26" t="s">
        <v>173</v>
      </c>
      <c r="B1" s="13"/>
      <c r="C1" s="35"/>
      <c r="D1" s="35"/>
      <c r="E1" s="1"/>
      <c r="F1" s="1"/>
      <c r="G1" s="2"/>
      <c r="H1" s="2"/>
    </row>
    <row r="2" spans="1:8" ht="15.75" customHeight="1" thickBot="1">
      <c r="A2" s="237" t="str">
        <f>výstup!O3</f>
        <v>rok</v>
      </c>
      <c r="B2" s="237">
        <f>výstup!P3</f>
        <v>2023</v>
      </c>
      <c r="C2" s="237">
        <f>výstup!Q3</f>
        <v>2024</v>
      </c>
      <c r="D2" s="141" t="str">
        <f>výstup!R3</f>
        <v>změna</v>
      </c>
      <c r="E2" s="1"/>
      <c r="F2" s="1"/>
      <c r="G2" s="2"/>
      <c r="H2" s="2"/>
    </row>
    <row r="3" spans="1:8" ht="20.25" customHeight="1">
      <c r="A3" s="73" t="str">
        <f>výstup!O5</f>
        <v>Výnosy celkem</v>
      </c>
      <c r="B3" s="70">
        <f>výstup!P5</f>
        <v>46524191.850000001</v>
      </c>
      <c r="C3" s="71">
        <f>výstup!Q5</f>
        <v>48987718.059999995</v>
      </c>
      <c r="D3" s="72">
        <f>výstup!R5</f>
        <v>5.295151000027512E-2</v>
      </c>
      <c r="E3" s="4"/>
      <c r="F3" s="4"/>
      <c r="G3" s="4"/>
      <c r="H3" s="2"/>
    </row>
    <row r="4" spans="1:8" ht="12" customHeight="1">
      <c r="A4" s="74" t="str">
        <f>výstup!O6</f>
        <v xml:space="preserve"> z toho:</v>
      </c>
      <c r="B4" s="75"/>
      <c r="C4" s="76"/>
      <c r="D4" s="77"/>
      <c r="E4" s="5"/>
      <c r="F4" s="5"/>
      <c r="G4" s="5"/>
      <c r="H4" s="2"/>
    </row>
    <row r="5" spans="1:8" ht="15.6">
      <c r="A5" s="78" t="str">
        <f>výstup!O9</f>
        <v>Účty 602*** Výnosy z  prodeje služeb</v>
      </c>
      <c r="B5" s="79">
        <f>výstup!P9</f>
        <v>2215126.42</v>
      </c>
      <c r="C5" s="80">
        <f>výstup!Q9</f>
        <v>1790037.52</v>
      </c>
      <c r="D5" s="81">
        <f>výstup!R9</f>
        <v>-0.19190277185173021</v>
      </c>
      <c r="E5" s="7"/>
      <c r="F5" s="7"/>
      <c r="G5" s="2"/>
      <c r="H5" s="2"/>
    </row>
    <row r="6" spans="1:8" ht="12" customHeight="1">
      <c r="A6" s="69" t="str">
        <f>výstup!O10</f>
        <v>z toho:</v>
      </c>
      <c r="B6" s="82"/>
      <c r="C6" s="83"/>
      <c r="D6" s="84"/>
      <c r="E6" s="8"/>
      <c r="F6" s="8"/>
      <c r="G6" s="2"/>
      <c r="H6" s="2"/>
    </row>
    <row r="7" spans="1:8" ht="12" customHeight="1">
      <c r="A7" s="69" t="str">
        <f>výstup!O11</f>
        <v>Hlavní činnost – stravování vlastních žáků</v>
      </c>
      <c r="B7" s="85">
        <f>výstup!P11</f>
        <v>1154958</v>
      </c>
      <c r="C7" s="86">
        <f>výstup!Q11</f>
        <v>1015066</v>
      </c>
      <c r="D7" s="87">
        <f>výstup!R11</f>
        <v>-0.12112301919203988</v>
      </c>
      <c r="E7" s="9"/>
      <c r="F7" s="9"/>
      <c r="G7" s="2"/>
      <c r="H7" s="2"/>
    </row>
    <row r="8" spans="1:8" ht="12" customHeight="1">
      <c r="A8" s="69" t="str">
        <f>výstup!O12</f>
        <v>Hlavní činnost – ubytování vlastních žáků</v>
      </c>
      <c r="B8" s="85">
        <f>výstup!P12</f>
        <v>270400</v>
      </c>
      <c r="C8" s="86">
        <f>výstup!Q12</f>
        <v>215685</v>
      </c>
      <c r="D8" s="87">
        <f>výstup!R12</f>
        <v>-0.2023483727810651</v>
      </c>
      <c r="E8" s="3"/>
      <c r="F8" s="3"/>
      <c r="G8" s="2"/>
      <c r="H8" s="2"/>
    </row>
    <row r="9" spans="1:8" ht="12" customHeight="1">
      <c r="A9" s="69" t="str">
        <f>výstup!O13</f>
        <v>Hlavní činnost – stravování vlastních zaměstnanců</v>
      </c>
      <c r="B9" s="85">
        <f>výstup!P13</f>
        <v>209710</v>
      </c>
      <c r="C9" s="86">
        <f>výstup!Q13</f>
        <v>189858</v>
      </c>
      <c r="D9" s="87">
        <f>výstup!R13</f>
        <v>-9.466405989223213E-2</v>
      </c>
      <c r="E9" s="3"/>
      <c r="F9" s="3"/>
      <c r="G9" s="2"/>
      <c r="H9" s="2"/>
    </row>
    <row r="10" spans="1:8" ht="12" customHeight="1">
      <c r="A10" s="69" t="str">
        <f>výstup!O15</f>
        <v>Hlavní činnost – lyžařský kurz a exkurze pro žáky a učitele a drobné služby</v>
      </c>
      <c r="B10" s="85">
        <f>výstup!P15</f>
        <v>51050</v>
      </c>
      <c r="C10" s="86">
        <f>výstup!Q15</f>
        <v>900</v>
      </c>
      <c r="D10" s="87">
        <f>výstup!R15</f>
        <v>-0.98237022526934381</v>
      </c>
      <c r="E10" s="3"/>
      <c r="F10" s="3"/>
      <c r="G10" s="2"/>
      <c r="H10" s="2"/>
    </row>
    <row r="11" spans="1:8" ht="12" customHeight="1">
      <c r="A11" s="69" t="str">
        <f>výstup!O14</f>
        <v>Hlavní činnost – příspěvek zaměstnancům na stravování z FKSP</v>
      </c>
      <c r="B11" s="85">
        <f>výstup!P14</f>
        <v>98928</v>
      </c>
      <c r="C11" s="86">
        <f>výstup!Q14</f>
        <v>32272</v>
      </c>
      <c r="D11" s="87">
        <f>výstup!R14</f>
        <v>-0.67378295325893578</v>
      </c>
      <c r="E11" s="10"/>
      <c r="F11" s="10"/>
      <c r="G11" s="2"/>
      <c r="H11" s="2"/>
    </row>
    <row r="12" spans="1:8" ht="12" customHeight="1">
      <c r="A12" s="69" t="str">
        <f>výstup!O17</f>
        <v>Hlavní činnost – produktivní činnost vlastních žáků - materiál</v>
      </c>
      <c r="B12" s="85">
        <f>výstup!P17</f>
        <v>17948.78</v>
      </c>
      <c r="C12" s="86">
        <f>výstup!Q17</f>
        <v>17279.009999999998</v>
      </c>
      <c r="D12" s="87">
        <f>výstup!R17</f>
        <v>-3.7315628137399894E-2</v>
      </c>
      <c r="E12" s="3"/>
      <c r="F12" s="3"/>
      <c r="G12" s="2"/>
      <c r="H12" s="2"/>
    </row>
    <row r="13" spans="1:8" ht="12" customHeight="1">
      <c r="A13" s="69" t="str">
        <f>výstup!O16</f>
        <v>Hlavní činnost – produktivní činnost vlastních žáků - režie</v>
      </c>
      <c r="B13" s="85">
        <f>výstup!P16</f>
        <v>22191.22</v>
      </c>
      <c r="C13" s="86">
        <f>výstup!Q16</f>
        <v>5261.99</v>
      </c>
      <c r="D13" s="87">
        <f>výstup!R16</f>
        <v>-0.76287964339049419</v>
      </c>
      <c r="E13" s="3"/>
      <c r="F13" s="3"/>
      <c r="G13" s="2"/>
      <c r="H13" s="2"/>
    </row>
    <row r="14" spans="1:8" ht="12" customHeight="1">
      <c r="A14" s="69" t="str">
        <f>výstup!O18</f>
        <v>Hlavní činnost – produktivní činnost vlastních žáků - doprava</v>
      </c>
      <c r="B14" s="85">
        <f>výstup!P18</f>
        <v>2990</v>
      </c>
      <c r="C14" s="86">
        <f>výstup!Q18</f>
        <v>3470</v>
      </c>
      <c r="D14" s="87">
        <f>výstup!R18</f>
        <v>0.16053511705685619</v>
      </c>
      <c r="E14" s="3"/>
      <c r="F14" s="3"/>
      <c r="G14" s="2"/>
      <c r="H14" s="2"/>
    </row>
    <row r="15" spans="1:8" ht="12" customHeight="1">
      <c r="A15" s="88" t="str">
        <f>výstup!O21</f>
        <v>Hospodářská činnost – potravinářské výrobky</v>
      </c>
      <c r="B15" s="89">
        <f>výstup!P21</f>
        <v>309527.42</v>
      </c>
      <c r="C15" s="90">
        <f>výstup!Q21</f>
        <v>278445.52</v>
      </c>
      <c r="D15" s="91">
        <f>výstup!R21</f>
        <v>-0.10041727482495724</v>
      </c>
      <c r="E15" s="9"/>
      <c r="F15" s="9"/>
      <c r="G15" s="2"/>
      <c r="H15" s="2"/>
    </row>
    <row r="16" spans="1:8" ht="12" customHeight="1">
      <c r="A16" s="88" t="str">
        <f>výstup!O22</f>
        <v>Hospodářská činnost – ubytování cizích osob a žáků</v>
      </c>
      <c r="B16" s="89">
        <f>výstup!P22</f>
        <v>77423</v>
      </c>
      <c r="C16" s="90">
        <f>výstup!Q22</f>
        <v>31800</v>
      </c>
      <c r="D16" s="91">
        <f>výstup!R22</f>
        <v>-0.58926933856864239</v>
      </c>
      <c r="E16" s="3"/>
      <c r="F16" s="3"/>
      <c r="G16" s="2"/>
      <c r="H16" s="2"/>
    </row>
    <row r="17" spans="1:8" ht="10.5" customHeight="1">
      <c r="A17" s="92"/>
      <c r="B17" s="93"/>
      <c r="C17" s="94"/>
      <c r="D17" s="95"/>
      <c r="E17" s="3"/>
      <c r="F17" s="3"/>
      <c r="G17" s="2"/>
      <c r="H17" s="2"/>
    </row>
    <row r="18" spans="1:8" ht="15.75" customHeight="1">
      <c r="A18" s="78" t="str">
        <f>výstup!O24</f>
        <v>Účet 603*** Výnosy z pronájmu</v>
      </c>
      <c r="B18" s="79">
        <f>výstup!P24</f>
        <v>600</v>
      </c>
      <c r="C18" s="96">
        <f>výstup!Q24</f>
        <v>0</v>
      </c>
      <c r="D18" s="81">
        <f>výstup!R24</f>
        <v>-1</v>
      </c>
      <c r="E18" s="5"/>
      <c r="F18" s="5"/>
      <c r="G18" s="2"/>
      <c r="H18" s="2"/>
    </row>
    <row r="19" spans="1:8" ht="10.5" customHeight="1">
      <c r="A19" s="97"/>
      <c r="B19" s="98"/>
      <c r="C19" s="99"/>
      <c r="D19" s="100"/>
      <c r="E19" s="8"/>
      <c r="F19" s="8"/>
      <c r="G19" s="2"/>
      <c r="H19" s="2"/>
    </row>
    <row r="20" spans="1:8" ht="15.6">
      <c r="A20" s="78" t="str">
        <f>výstup!O26</f>
        <v>Účet 644*** Prodej materiálu</v>
      </c>
      <c r="B20" s="79">
        <f>výstup!P26</f>
        <v>19205.38</v>
      </c>
      <c r="C20" s="96">
        <f>výstup!Q26</f>
        <v>16303.25</v>
      </c>
      <c r="D20" s="81">
        <f>výstup!R26</f>
        <v>-0.15111026181205478</v>
      </c>
      <c r="E20" s="11"/>
      <c r="F20" s="11"/>
      <c r="G20" s="2"/>
      <c r="H20" s="2"/>
    </row>
    <row r="21" spans="1:8" ht="10.5" customHeight="1">
      <c r="A21" s="97"/>
      <c r="B21" s="98"/>
      <c r="C21" s="99"/>
      <c r="D21" s="101"/>
      <c r="E21" s="3"/>
      <c r="F21" s="3"/>
      <c r="G21" s="2"/>
      <c r="H21" s="2"/>
    </row>
    <row r="22" spans="1:8" ht="15.6" hidden="1">
      <c r="A22" s="78" t="str">
        <f>výstup!O28</f>
        <v>Účet 646*** Výnosy z prodeje dlouhodobého hmot. majetku</v>
      </c>
      <c r="B22" s="79">
        <f>výstup!P28</f>
        <v>0</v>
      </c>
      <c r="C22" s="96">
        <f>výstup!Q28</f>
        <v>0</v>
      </c>
      <c r="D22" s="81">
        <f>výstup!R28</f>
        <v>0</v>
      </c>
      <c r="E22" s="3"/>
      <c r="F22" s="3"/>
      <c r="G22" s="2"/>
      <c r="H22" s="2"/>
    </row>
    <row r="23" spans="1:8" ht="10.5" hidden="1" customHeight="1">
      <c r="A23" s="69"/>
      <c r="B23" s="82"/>
      <c r="C23" s="83"/>
      <c r="D23" s="95"/>
      <c r="E23" s="3"/>
      <c r="F23" s="3"/>
      <c r="G23" s="2"/>
      <c r="H23" s="2"/>
    </row>
    <row r="24" spans="1:8" ht="15.6">
      <c r="A24" s="78" t="str">
        <f>výstup!O30</f>
        <v>Účty 648*** Čerpání fondů</v>
      </c>
      <c r="B24" s="102">
        <f>výstup!P30</f>
        <v>12929.189999999999</v>
      </c>
      <c r="C24" s="103">
        <f>výstup!Q30</f>
        <v>10000</v>
      </c>
      <c r="D24" s="81">
        <f>výstup!R30</f>
        <v>-0.22655634266338409</v>
      </c>
      <c r="E24" s="10"/>
      <c r="F24" s="10"/>
      <c r="G24" s="2"/>
      <c r="H24" s="2"/>
    </row>
    <row r="25" spans="1:8" ht="12" customHeight="1">
      <c r="A25" s="69" t="str">
        <f>výstup!O31</f>
        <v>z toho:</v>
      </c>
      <c r="B25" s="104"/>
      <c r="C25" s="105"/>
      <c r="D25" s="84"/>
      <c r="E25" s="8"/>
      <c r="F25" s="8"/>
      <c r="G25" s="2"/>
      <c r="H25" s="2"/>
    </row>
    <row r="26" spans="1:8" ht="12" customHeight="1">
      <c r="A26" s="69" t="str">
        <f>výstup!O33</f>
        <v>Hlavní činnost – Fond odměn</v>
      </c>
      <c r="B26" s="107">
        <f>výstup!P33</f>
        <v>6300</v>
      </c>
      <c r="C26" s="86">
        <f>výstup!Q33</f>
        <v>10000</v>
      </c>
      <c r="D26" s="87">
        <f>výstup!R33</f>
        <v>0.58730158730158732</v>
      </c>
      <c r="E26" s="9"/>
      <c r="F26" s="9"/>
      <c r="G26" s="2"/>
      <c r="H26" s="2"/>
    </row>
    <row r="27" spans="1:8" ht="12" customHeight="1">
      <c r="A27" s="69" t="str">
        <f>výstup!O32</f>
        <v>Hlavní činnost – Fond kulturních a sociálních potřeb = FKSP</v>
      </c>
      <c r="B27" s="107">
        <f>výstup!P32</f>
        <v>6629.19</v>
      </c>
      <c r="C27" s="86">
        <f>výstup!Q32</f>
        <v>0</v>
      </c>
      <c r="D27" s="87">
        <f>výstup!R32</f>
        <v>-1</v>
      </c>
      <c r="E27" s="3"/>
      <c r="F27" s="3"/>
      <c r="G27" s="2"/>
      <c r="H27" s="2"/>
    </row>
    <row r="28" spans="1:8" ht="10.5" customHeight="1">
      <c r="A28" s="97"/>
      <c r="B28" s="93"/>
      <c r="C28" s="94"/>
      <c r="D28" s="101"/>
      <c r="E28" s="3"/>
      <c r="F28" s="3"/>
      <c r="G28" s="2"/>
      <c r="H28" s="2"/>
    </row>
    <row r="29" spans="1:8" ht="15.6">
      <c r="A29" s="78" t="str">
        <f>výstup!O38</f>
        <v>Účet 649*** Ostatní výnosy</v>
      </c>
      <c r="B29" s="79">
        <f>SUM(B30:B34)</f>
        <v>2.19</v>
      </c>
      <c r="C29" s="79">
        <f>SUM(C30:C34)</f>
        <v>220097.21</v>
      </c>
      <c r="D29" s="81">
        <f>výstup!R38</f>
        <v>100500.00913242009</v>
      </c>
      <c r="E29" s="3"/>
      <c r="F29" s="3"/>
      <c r="G29" s="2"/>
      <c r="H29" s="2"/>
    </row>
    <row r="30" spans="1:8" ht="12" customHeight="1">
      <c r="A30" s="69" t="str">
        <f>výstup!O31</f>
        <v>z toho:</v>
      </c>
      <c r="B30" s="206"/>
      <c r="C30" s="207"/>
      <c r="D30" s="205"/>
      <c r="E30" s="3"/>
      <c r="F30" s="3"/>
      <c r="G30" s="2"/>
      <c r="H30" s="2"/>
    </row>
    <row r="31" spans="1:8" ht="12" customHeight="1">
      <c r="A31" s="69" t="str">
        <f>výstup!O41</f>
        <v>Hlavní činnost – nepeněžní účelové dary přijaté</v>
      </c>
      <c r="B31" s="106">
        <f>výstup!P41</f>
        <v>0</v>
      </c>
      <c r="C31" s="204">
        <f>výstup!Q41</f>
        <v>25000</v>
      </c>
      <c r="D31" s="205">
        <f>výstup!R41</f>
        <v>1</v>
      </c>
      <c r="E31" s="3"/>
      <c r="F31" s="3"/>
      <c r="G31" s="2"/>
      <c r="H31" s="2"/>
    </row>
    <row r="32" spans="1:8" ht="12" customHeight="1">
      <c r="A32" s="69" t="str">
        <f>výstup!O40</f>
        <v>Hlavní činnost – Výnosy z pojistných událostí</v>
      </c>
      <c r="B32" s="195">
        <f>výstup!P40</f>
        <v>0</v>
      </c>
      <c r="C32" s="204">
        <f>výstup!Q40</f>
        <v>195095.37</v>
      </c>
      <c r="D32" s="205">
        <f>výstup!R40</f>
        <v>1</v>
      </c>
      <c r="E32" s="3"/>
      <c r="F32" s="3"/>
      <c r="G32" s="2"/>
      <c r="H32" s="2"/>
    </row>
    <row r="33" spans="1:8" ht="12" customHeight="1">
      <c r="A33" s="69" t="str">
        <f>výstup!O42</f>
        <v>Hlavní činnost – Zaokrouhlení hlavně kupních dokladů</v>
      </c>
      <c r="B33" s="195">
        <f>výstup!P42</f>
        <v>2.19</v>
      </c>
      <c r="C33" s="204">
        <f>výstup!Q42</f>
        <v>1.84</v>
      </c>
      <c r="D33" s="205">
        <f>výstup!R42</f>
        <v>-0.15981735159817345</v>
      </c>
      <c r="E33" s="3"/>
      <c r="F33" s="3"/>
      <c r="G33" s="2"/>
      <c r="H33" s="2"/>
    </row>
    <row r="34" spans="1:8" ht="10.5" customHeight="1">
      <c r="A34" s="159"/>
      <c r="B34" s="160"/>
      <c r="C34" s="161"/>
      <c r="D34" s="162"/>
      <c r="E34" s="9"/>
      <c r="F34" s="9"/>
      <c r="G34" s="2"/>
      <c r="H34" s="2"/>
    </row>
    <row r="35" spans="1:8" ht="12" customHeight="1">
      <c r="A35" s="78" t="str">
        <f>výstup!O44</f>
        <v>Účet 662*** Úroky z bankovních účtů</v>
      </c>
      <c r="B35" s="79">
        <f>výstup!P44</f>
        <v>260121.57</v>
      </c>
      <c r="C35" s="96">
        <f>výstup!Q44</f>
        <v>231425.24</v>
      </c>
      <c r="D35" s="81">
        <f>výstup!R44</f>
        <v>-0.11031891742003562</v>
      </c>
      <c r="E35" s="9"/>
      <c r="F35" s="9"/>
      <c r="G35" s="2"/>
      <c r="H35" s="2"/>
    </row>
    <row r="36" spans="1:8" ht="10.5" customHeight="1">
      <c r="A36" s="97"/>
      <c r="B36" s="98"/>
      <c r="C36" s="99"/>
      <c r="D36" s="100"/>
      <c r="E36" s="9"/>
      <c r="F36" s="9"/>
      <c r="G36" s="2"/>
      <c r="H36" s="2"/>
    </row>
    <row r="37" spans="1:8" ht="12" hidden="1" customHeight="1">
      <c r="A37" s="78" t="str">
        <f>výstup!O46</f>
        <v>Účet 664*** Výnosy z přecenění reálnou hodnotou DHM</v>
      </c>
      <c r="B37" s="79">
        <f>výstup!P46</f>
        <v>0</v>
      </c>
      <c r="C37" s="96">
        <f>výstup!Q46</f>
        <v>0</v>
      </c>
      <c r="D37" s="81">
        <f>výstup!R46</f>
        <v>0</v>
      </c>
      <c r="E37" s="9"/>
      <c r="F37" s="9"/>
      <c r="G37" s="2"/>
      <c r="H37" s="2"/>
    </row>
    <row r="38" spans="1:8" ht="10.5" hidden="1" customHeight="1">
      <c r="A38" s="97"/>
      <c r="B38" s="98"/>
      <c r="C38" s="99"/>
      <c r="D38" s="101"/>
      <c r="E38" s="9"/>
      <c r="F38" s="9"/>
      <c r="G38" s="2"/>
      <c r="H38" s="2"/>
    </row>
    <row r="39" spans="1:8" ht="12" customHeight="1">
      <c r="A39" s="78" t="str">
        <f>výstup!O48</f>
        <v>Účty 672*** Výnosy z transferů</v>
      </c>
      <c r="B39" s="79">
        <f>výstup!P48</f>
        <v>44016207.100000001</v>
      </c>
      <c r="C39" s="96">
        <f>výstup!Q48</f>
        <v>46719854.839999996</v>
      </c>
      <c r="D39" s="81">
        <f>výstup!R48</f>
        <v>6.1423914465360524E-2</v>
      </c>
      <c r="E39" s="3"/>
      <c r="F39" s="3"/>
      <c r="G39" s="2"/>
      <c r="H39" s="2"/>
    </row>
    <row r="40" spans="1:8" ht="12" customHeight="1">
      <c r="A40" s="69" t="str">
        <f>výstup!O49</f>
        <v>z toho:</v>
      </c>
      <c r="B40" s="107"/>
      <c r="C40" s="86"/>
      <c r="D40" s="87"/>
      <c r="E40" s="3"/>
      <c r="F40" s="3"/>
      <c r="G40" s="2"/>
      <c r="H40" s="2"/>
    </row>
    <row r="41" spans="1:8" ht="12" customHeight="1">
      <c r="A41" s="69" t="str">
        <f>výstup!O50</f>
        <v>Hlavní činnost – Účelový znak 33 353 – Přímé výdaje na vzdělávání</v>
      </c>
      <c r="B41" s="107">
        <f>výstup!P50</f>
        <v>38022055</v>
      </c>
      <c r="C41" s="86">
        <f>výstup!Q50</f>
        <v>36792022</v>
      </c>
      <c r="D41" s="87">
        <f>výstup!R50</f>
        <v>-3.2350513405969249E-2</v>
      </c>
      <c r="E41" s="3"/>
      <c r="F41" s="3"/>
      <c r="G41" s="2"/>
      <c r="H41" s="2"/>
    </row>
    <row r="42" spans="1:8" ht="12" customHeight="1">
      <c r="A42" s="69" t="s">
        <v>176</v>
      </c>
      <c r="B42" s="107">
        <f>výstup!P51</f>
        <v>0</v>
      </c>
      <c r="C42" s="86">
        <f>výstup!Q51</f>
        <v>2736067.11</v>
      </c>
      <c r="D42" s="87">
        <f>výstup!R51</f>
        <v>1</v>
      </c>
      <c r="E42" s="3"/>
      <c r="F42" s="3"/>
      <c r="G42" s="2"/>
      <c r="H42" s="2"/>
    </row>
    <row r="43" spans="1:8" ht="12" customHeight="1">
      <c r="A43" s="69" t="str">
        <f>výstup!O52</f>
        <v>Hlavní činnost – Účelový znak 00 300 – Příspěvek na provoz školy</v>
      </c>
      <c r="B43" s="107">
        <f>výstup!P52</f>
        <v>1434870.6</v>
      </c>
      <c r="C43" s="86">
        <f>výstup!Q52</f>
        <v>1740000</v>
      </c>
      <c r="D43" s="87">
        <f>výstup!R52</f>
        <v>0.21265290403190357</v>
      </c>
      <c r="E43" s="9"/>
      <c r="F43" s="9"/>
      <c r="G43" s="2"/>
      <c r="H43" s="2"/>
    </row>
    <row r="44" spans="1:8" ht="12" customHeight="1">
      <c r="A44" s="69" t="str">
        <f>výstup!O53</f>
        <v>Hlavní činnost - Účelový znak 00 311 - Příspěvek na zemní plyn</v>
      </c>
      <c r="B44" s="107">
        <f>výstup!P53</f>
        <v>1012108.38</v>
      </c>
      <c r="C44" s="86">
        <f>výstup!Q53</f>
        <v>1101098.46</v>
      </c>
      <c r="D44" s="87">
        <f>výstup!R53</f>
        <v>8.7925445296678562E-2</v>
      </c>
      <c r="E44" s="9"/>
      <c r="F44" s="9"/>
      <c r="G44" s="2"/>
      <c r="H44" s="2"/>
    </row>
    <row r="45" spans="1:8" ht="12" customHeight="1">
      <c r="A45" s="69" t="str">
        <f>výstup!O55</f>
        <v>Hlavní činnost – Účelový znak 00 302 – Příspěvek na provoz - odpisy</v>
      </c>
      <c r="B45" s="107">
        <f>výstup!P55</f>
        <v>921206.47</v>
      </c>
      <c r="C45" s="86">
        <f>výstup!Q55</f>
        <v>884977.89</v>
      </c>
      <c r="D45" s="87">
        <f>výstup!R55</f>
        <v>-3.9327318228670236E-2</v>
      </c>
      <c r="E45" s="9"/>
      <c r="F45" s="9"/>
      <c r="G45" s="2"/>
      <c r="H45" s="2"/>
    </row>
    <row r="46" spans="1:8" ht="12" customHeight="1">
      <c r="A46" s="69" t="str">
        <f>výstup!O56</f>
        <v>Hlavní činnost - Účelový znak 00 312 - Příspěvek na elektrickou energii</v>
      </c>
      <c r="B46" s="107">
        <f>výstup!P56</f>
        <v>562738.29</v>
      </c>
      <c r="C46" s="86">
        <f>výstup!Q56</f>
        <v>764762.83</v>
      </c>
      <c r="D46" s="87">
        <f>výstup!R56</f>
        <v>0.3590026546798511</v>
      </c>
      <c r="E46" s="3"/>
      <c r="F46" s="3"/>
      <c r="G46" s="2"/>
      <c r="H46" s="2"/>
    </row>
    <row r="47" spans="1:8" ht="12" customHeight="1">
      <c r="A47" s="69" t="str">
        <f>výstup!O57</f>
        <v>Hlavní činnost – Účelový znak 33 160 – Podpora soc. znevýhodněných žáků</v>
      </c>
      <c r="B47" s="107">
        <f>výstup!P57</f>
        <v>540247</v>
      </c>
      <c r="C47" s="86">
        <f>výstup!Q57</f>
        <v>512347</v>
      </c>
      <c r="D47" s="87">
        <f>výstup!R57</f>
        <v>-5.1643044755454448E-2</v>
      </c>
      <c r="E47" s="3"/>
      <c r="F47" s="3"/>
      <c r="G47" s="2"/>
      <c r="H47" s="2"/>
    </row>
    <row r="48" spans="1:8" ht="12" customHeight="1">
      <c r="A48" s="69" t="str">
        <f>výstup!O58</f>
        <v>Hlavní činnost – Strojní vybavení - transferový podíl</v>
      </c>
      <c r="B48" s="107">
        <f>výstup!P58</f>
        <v>304316.92</v>
      </c>
      <c r="C48" s="86">
        <f>výstup!Q58</f>
        <v>304316.92</v>
      </c>
      <c r="D48" s="87">
        <f>výstup!R58</f>
        <v>0</v>
      </c>
      <c r="E48" s="3"/>
      <c r="F48" s="3"/>
      <c r="G48" s="2"/>
      <c r="H48" s="2"/>
    </row>
    <row r="49" spans="1:8" ht="12" customHeight="1">
      <c r="A49" s="69" t="str">
        <f>výstup!O60</f>
        <v>Hlavní činnost – Zateplení budov - transferový podíl</v>
      </c>
      <c r="B49" s="107">
        <f>výstup!P60</f>
        <v>216697.19</v>
      </c>
      <c r="C49" s="86">
        <f>výstup!Q60</f>
        <v>216697.19</v>
      </c>
      <c r="D49" s="87">
        <f>výstup!R60</f>
        <v>0</v>
      </c>
      <c r="E49" s="3"/>
      <c r="F49" s="3"/>
      <c r="G49" s="2"/>
      <c r="H49" s="2"/>
    </row>
    <row r="50" spans="1:8" ht="12" customHeight="1">
      <c r="A50" s="69" t="str">
        <f>výstup!O64</f>
        <v>Hlavní činnost - Účelový znak 00 315 - Příspěvek na energetické úspory</v>
      </c>
      <c r="B50" s="107">
        <f>výstup!P64</f>
        <v>176980</v>
      </c>
      <c r="C50" s="86">
        <f>výstup!Q64</f>
        <v>0</v>
      </c>
      <c r="D50" s="87">
        <f>výstup!R64</f>
        <v>-1</v>
      </c>
      <c r="E50" s="3"/>
      <c r="F50" s="3"/>
      <c r="G50" s="2"/>
      <c r="H50" s="2"/>
    </row>
    <row r="51" spans="1:8" ht="12" customHeight="1">
      <c r="A51" s="69" t="str">
        <f>výstup!O61</f>
        <v>Hlavní činnost – Tranzitní program - transferový podíl</v>
      </c>
      <c r="B51" s="107">
        <f>výstup!P61</f>
        <v>174624</v>
      </c>
      <c r="C51" s="86">
        <f>výstup!Q61</f>
        <v>174624</v>
      </c>
      <c r="D51" s="87">
        <f>výstup!R61</f>
        <v>0</v>
      </c>
      <c r="E51" s="3"/>
      <c r="F51" s="3"/>
      <c r="G51" s="2"/>
      <c r="H51" s="2"/>
    </row>
    <row r="52" spans="1:8" ht="12" customHeight="1">
      <c r="A52" s="69" t="str">
        <f>výstup!O65</f>
        <v>Hlavní činnost – Účelový znak 33 085 - Národní plán obnovy - digit. pomůcky</v>
      </c>
      <c r="B52" s="107">
        <f>výstup!P65</f>
        <v>154000</v>
      </c>
      <c r="C52" s="86">
        <f>výstup!Q65</f>
        <v>0</v>
      </c>
      <c r="D52" s="87">
        <f>výstup!R65</f>
        <v>-1</v>
      </c>
      <c r="E52" s="3"/>
      <c r="F52" s="3"/>
      <c r="G52" s="2"/>
      <c r="H52" s="2"/>
    </row>
    <row r="53" spans="1:8" ht="12" customHeight="1">
      <c r="A53" s="69" t="str">
        <f>výstup!O66</f>
        <v>Hlavní činnost – Účelový znak 33 086 - Národní plán obnovy - doučování</v>
      </c>
      <c r="B53" s="107">
        <f>výstup!P66</f>
        <v>122880</v>
      </c>
      <c r="C53" s="86">
        <f>výstup!Q66</f>
        <v>0</v>
      </c>
      <c r="D53" s="87">
        <f>výstup!R66</f>
        <v>-1</v>
      </c>
      <c r="E53" s="3"/>
      <c r="F53" s="3"/>
      <c r="G53" s="2"/>
      <c r="H53" s="2"/>
    </row>
    <row r="54" spans="1:8" ht="12" customHeight="1">
      <c r="A54" s="69" t="str">
        <f>výstup!O62</f>
        <v>Hlavní činnost – Účelový znak 00 113 – Polytechnické vzdělávání</v>
      </c>
      <c r="B54" s="107">
        <f>výstup!P62</f>
        <v>98700</v>
      </c>
      <c r="C54" s="86">
        <f>výstup!Q62</f>
        <v>109500</v>
      </c>
      <c r="D54" s="87">
        <f>výstup!R62</f>
        <v>0.10942249240121581</v>
      </c>
      <c r="E54" s="3"/>
      <c r="F54" s="3"/>
      <c r="G54" s="2"/>
      <c r="H54" s="2"/>
    </row>
    <row r="55" spans="1:8" ht="12" customHeight="1">
      <c r="A55" s="69" t="str">
        <f>výstup!O59</f>
        <v>Hlavní činnost – Účelový znak 33 088 - Národní plán obnovy - digit. prevence</v>
      </c>
      <c r="B55" s="107">
        <f>výstup!P59</f>
        <v>90000</v>
      </c>
      <c r="C55" s="86">
        <f>výstup!Q59</f>
        <v>292000</v>
      </c>
      <c r="D55" s="87">
        <f>výstup!R59</f>
        <v>2.2444444444444445</v>
      </c>
      <c r="E55" s="3"/>
      <c r="F55" s="3"/>
      <c r="G55" s="2"/>
      <c r="H55" s="2"/>
    </row>
    <row r="56" spans="1:8" ht="12" customHeight="1">
      <c r="A56" s="69" t="str">
        <f>výstup!O63</f>
        <v>Hlavní činnost – Účelový znak 00 301 – Příspěvek na provoz - mzdy</v>
      </c>
      <c r="B56" s="107">
        <f>výstup!P63</f>
        <v>82129.399999999994</v>
      </c>
      <c r="C56" s="86">
        <f>výstup!Q63</f>
        <v>80000</v>
      </c>
      <c r="D56" s="87">
        <f>výstup!R63</f>
        <v>-2.5927378015667888E-2</v>
      </c>
      <c r="E56" s="3"/>
      <c r="F56" s="3"/>
      <c r="G56" s="2"/>
      <c r="H56" s="2"/>
    </row>
    <row r="57" spans="1:8" ht="12" customHeight="1">
      <c r="A57" s="69" t="str">
        <f>výstup!O54</f>
        <v>Hlavní činnost – Účelový znak 33 063 - Profesní růst a inovace</v>
      </c>
      <c r="B57" s="107">
        <f>výstup!P54</f>
        <v>74400</v>
      </c>
      <c r="C57" s="86">
        <f>výstup!Q54</f>
        <v>1011441.44</v>
      </c>
      <c r="D57" s="87">
        <f>výstup!R54</f>
        <v>12.594643010752687</v>
      </c>
      <c r="E57" s="3"/>
      <c r="F57" s="3"/>
      <c r="G57" s="2"/>
      <c r="H57" s="2"/>
    </row>
    <row r="58" spans="1:8" ht="12" customHeight="1">
      <c r="A58" s="69" t="str">
        <f>výstup!O67</f>
        <v>Hlavní činnost – Účelový znak 33 063 - Tranzitní program</v>
      </c>
      <c r="B58" s="107">
        <f>výstup!P67</f>
        <v>28253.85</v>
      </c>
      <c r="C58" s="86">
        <f>výstup!Q67</f>
        <v>0</v>
      </c>
      <c r="D58" s="87">
        <f>výstup!R67</f>
        <v>-1</v>
      </c>
      <c r="E58" s="3"/>
      <c r="F58" s="3"/>
      <c r="G58" s="2"/>
      <c r="H58" s="2"/>
    </row>
    <row r="59" spans="1:8" ht="12" customHeight="1">
      <c r="A59" s="69" t="str">
        <f>výstup!O68</f>
        <v>Hlavní činnost – Účelový znak 33 063 – Podpora profesního růstu II</v>
      </c>
      <c r="B59" s="107">
        <f>výstup!P68</f>
        <v>0</v>
      </c>
      <c r="C59" s="86">
        <f>výstup!Q68</f>
        <v>0</v>
      </c>
      <c r="D59" s="87">
        <f>výstup!R68</f>
        <v>0</v>
      </c>
      <c r="E59" s="3"/>
      <c r="F59" s="3"/>
      <c r="G59" s="2"/>
      <c r="H59" s="2"/>
    </row>
    <row r="60" spans="1:8" ht="10.5" customHeight="1" thickBot="1">
      <c r="A60" s="111"/>
      <c r="B60" s="112"/>
      <c r="C60" s="113"/>
      <c r="D60" s="114"/>
      <c r="E60" s="3"/>
      <c r="F60" s="3"/>
      <c r="G60" s="2"/>
      <c r="H60" s="2"/>
    </row>
    <row r="61" spans="1:8" ht="11.25" customHeight="1">
      <c r="A61" s="115"/>
      <c r="B61" s="105"/>
      <c r="C61" s="105"/>
      <c r="D61" s="105"/>
      <c r="E61" s="3"/>
      <c r="F61" s="3"/>
      <c r="G61" s="2"/>
      <c r="H61" s="2"/>
    </row>
    <row r="62" spans="1:8" ht="11.25" customHeight="1">
      <c r="A62" s="115"/>
      <c r="B62" s="105"/>
      <c r="C62" s="105"/>
      <c r="D62" s="105"/>
      <c r="E62" s="3"/>
      <c r="F62" s="3"/>
      <c r="G62" s="2"/>
      <c r="H62" s="2"/>
    </row>
    <row r="63" spans="1:8" ht="11.25" customHeight="1">
      <c r="A63" s="115"/>
      <c r="B63" s="105"/>
      <c r="C63" s="105"/>
      <c r="D63" s="105"/>
      <c r="E63" s="3"/>
      <c r="F63" s="3"/>
      <c r="G63" s="2"/>
      <c r="H63" s="2"/>
    </row>
    <row r="64" spans="1:8" ht="12" customHeight="1">
      <c r="A64" s="115"/>
      <c r="B64" s="105"/>
      <c r="C64" s="105"/>
      <c r="D64" s="105"/>
      <c r="E64" s="3"/>
      <c r="F64" s="3"/>
      <c r="G64" s="2"/>
      <c r="H64" s="2"/>
    </row>
    <row r="65" spans="1:8" ht="12" customHeight="1">
      <c r="A65" s="115"/>
      <c r="B65" s="105"/>
      <c r="C65" s="105"/>
      <c r="D65" s="105"/>
      <c r="E65" s="3"/>
      <c r="F65" s="3"/>
      <c r="G65" s="2"/>
      <c r="H65" s="2"/>
    </row>
    <row r="66" spans="1:8" ht="12" customHeight="1">
      <c r="A66" s="115"/>
      <c r="B66" s="105"/>
      <c r="C66" s="105"/>
      <c r="D66" s="105"/>
      <c r="E66" s="3"/>
      <c r="F66" s="3"/>
      <c r="G66" s="2"/>
      <c r="H66" s="2"/>
    </row>
    <row r="67" spans="1:8" ht="12" customHeight="1">
      <c r="A67" s="115"/>
      <c r="B67" s="105"/>
      <c r="C67" s="105"/>
      <c r="D67" s="105"/>
      <c r="E67" s="3"/>
      <c r="F67" s="3"/>
      <c r="G67" s="2"/>
      <c r="H67" s="2"/>
    </row>
    <row r="68" spans="1:8" ht="12" customHeight="1">
      <c r="A68" s="115"/>
      <c r="B68" s="105"/>
      <c r="C68" s="105"/>
      <c r="D68" s="105"/>
      <c r="E68" s="3"/>
      <c r="F68" s="3"/>
      <c r="G68" s="2"/>
      <c r="H68" s="2"/>
    </row>
    <row r="69" spans="1:8" ht="12" customHeight="1">
      <c r="A69" s="115"/>
      <c r="B69" s="105"/>
      <c r="C69" s="105"/>
      <c r="D69" s="105"/>
      <c r="E69" s="3"/>
      <c r="F69" s="3"/>
      <c r="G69" s="2"/>
      <c r="H69" s="2"/>
    </row>
    <row r="70" spans="1:8" s="212" customFormat="1" ht="16.5" customHeight="1" thickBot="1">
      <c r="A70" s="238" t="str">
        <f>výstup!O3</f>
        <v>rok</v>
      </c>
      <c r="B70" s="238">
        <f>výstup!P3</f>
        <v>2023</v>
      </c>
      <c r="C70" s="238">
        <f>výstup!Q3</f>
        <v>2024</v>
      </c>
      <c r="D70" s="208" t="str">
        <f>výstup!R3</f>
        <v>změna</v>
      </c>
      <c r="E70" s="209"/>
      <c r="F70" s="210"/>
      <c r="G70" s="209"/>
      <c r="H70" s="211"/>
    </row>
    <row r="71" spans="1:8" ht="15.6">
      <c r="A71" s="137" t="str">
        <f>výstup!O71</f>
        <v>Náklady celkem</v>
      </c>
      <c r="B71" s="70">
        <f>výstup!P71</f>
        <v>46451740.160000004</v>
      </c>
      <c r="C71" s="71">
        <f>výstup!Q71</f>
        <v>48936944.329999998</v>
      </c>
      <c r="D71" s="72">
        <f>výstup!R71</f>
        <v>5.3500776535816953E-2</v>
      </c>
      <c r="E71" s="12"/>
      <c r="F71" s="12"/>
      <c r="G71" s="2"/>
      <c r="H71" s="2"/>
    </row>
    <row r="72" spans="1:8" ht="11.25" customHeight="1">
      <c r="A72" s="117" t="str">
        <f>výstup!O72</f>
        <v>z toho:</v>
      </c>
      <c r="B72" s="118"/>
      <c r="C72" s="119"/>
      <c r="D72" s="95"/>
      <c r="E72" s="3"/>
      <c r="F72" s="3"/>
      <c r="G72" s="2"/>
      <c r="H72" s="2"/>
    </row>
    <row r="73" spans="1:8" ht="15.6">
      <c r="A73" s="78" t="str">
        <f>výstup!O73</f>
        <v>Účty 501*** Spotřeba materiálu</v>
      </c>
      <c r="B73" s="102">
        <f>výstup!P73</f>
        <v>3380825.2299999995</v>
      </c>
      <c r="C73" s="103">
        <f>výstup!Q73</f>
        <v>2921186.84</v>
      </c>
      <c r="D73" s="81">
        <f>výstup!R73</f>
        <v>-0.13595449593825934</v>
      </c>
      <c r="E73" s="9"/>
      <c r="F73" s="9"/>
      <c r="G73" s="2"/>
      <c r="H73" s="2"/>
    </row>
    <row r="74" spans="1:8" ht="12" customHeight="1">
      <c r="A74" s="69" t="str">
        <f>výstup!O74</f>
        <v>z toho:</v>
      </c>
      <c r="B74" s="120"/>
      <c r="C74" s="115"/>
      <c r="D74" s="84"/>
      <c r="E74" s="8"/>
      <c r="F74" s="8"/>
      <c r="G74" s="2"/>
      <c r="H74" s="2"/>
    </row>
    <row r="75" spans="1:8" ht="12" customHeight="1">
      <c r="A75" s="69" t="str">
        <f>výstup!O75</f>
        <v>Hlavní činnost – potraviny pro vlastní žáky</v>
      </c>
      <c r="B75" s="107">
        <f>výstup!P75</f>
        <v>1532402.9100000001</v>
      </c>
      <c r="C75" s="86">
        <f>výstup!Q75</f>
        <v>1407022.49</v>
      </c>
      <c r="D75" s="87">
        <f>výstup!R75</f>
        <v>-8.1819487017288514E-2</v>
      </c>
      <c r="E75" s="8"/>
      <c r="F75" s="8"/>
      <c r="G75" s="2"/>
      <c r="H75" s="2"/>
    </row>
    <row r="76" spans="1:8" ht="12" customHeight="1">
      <c r="A76" s="69" t="str">
        <f>výstup!O77</f>
        <v>Hlavní činnost – náhradní díly a materiál pro vlastní údržbu</v>
      </c>
      <c r="B76" s="107">
        <f>výstup!P77</f>
        <v>426324.96</v>
      </c>
      <c r="C76" s="86">
        <f>výstup!Q77</f>
        <v>219630.86</v>
      </c>
      <c r="D76" s="87">
        <f>výstup!R77</f>
        <v>-0.48482758316566787</v>
      </c>
      <c r="E76" s="8"/>
      <c r="F76" s="8"/>
      <c r="G76" s="2"/>
      <c r="H76" s="2"/>
    </row>
    <row r="77" spans="1:8" ht="12" customHeight="1">
      <c r="A77" s="69" t="str">
        <f>výstup!O76</f>
        <v>Hlavní činnost – potraviny pro vlastní zaměstnance</v>
      </c>
      <c r="B77" s="107">
        <f>výstup!P76</f>
        <v>307369.76</v>
      </c>
      <c r="C77" s="86">
        <f>výstup!Q76</f>
        <v>220531.52</v>
      </c>
      <c r="D77" s="87">
        <f>výstup!R76</f>
        <v>-0.28252044052739611</v>
      </c>
      <c r="E77" s="9"/>
      <c r="F77" s="9"/>
      <c r="G77" s="2"/>
      <c r="H77" s="2"/>
    </row>
    <row r="78" spans="1:8" ht="12" customHeight="1">
      <c r="A78" s="69" t="str">
        <f>výstup!O80</f>
        <v>Hlavní činnost – materiál k výuce žáků - spotřeba</v>
      </c>
      <c r="B78" s="107">
        <f>výstup!P80</f>
        <v>167878.91999999998</v>
      </c>
      <c r="C78" s="86">
        <f>výstup!Q80</f>
        <v>105900.81999999999</v>
      </c>
      <c r="D78" s="87">
        <f>výstup!R80</f>
        <v>-0.36918333761022526</v>
      </c>
      <c r="E78" s="9"/>
      <c r="F78" s="9"/>
      <c r="G78" s="2"/>
      <c r="H78" s="2"/>
    </row>
    <row r="79" spans="1:8" ht="12" customHeight="1">
      <c r="A79" s="69" t="str">
        <f>výstup!O79</f>
        <v>Hlavní činnost – čistící a úklidové prostředky</v>
      </c>
      <c r="B79" s="107">
        <f>výstup!P79</f>
        <v>149795.98000000001</v>
      </c>
      <c r="C79" s="86">
        <f>výstup!Q79</f>
        <v>155065.51</v>
      </c>
      <c r="D79" s="87">
        <f>výstup!R79</f>
        <v>3.5178046834100613E-2</v>
      </c>
      <c r="E79" s="3"/>
      <c r="F79" s="3"/>
      <c r="G79" s="2"/>
      <c r="H79" s="2"/>
    </row>
    <row r="80" spans="1:8" ht="12" customHeight="1">
      <c r="A80" s="69" t="str">
        <f>výstup!O78</f>
        <v>Hlavní činnost – drobný hmotný majetek a učební pomůcky  do 3 tis.Kč</v>
      </c>
      <c r="B80" s="107">
        <f>výstup!P78</f>
        <v>149128.79999999999</v>
      </c>
      <c r="C80" s="86">
        <f>výstup!Q78</f>
        <v>181929.79</v>
      </c>
      <c r="D80" s="87">
        <f>výstup!R78</f>
        <v>0.21995074056788511</v>
      </c>
      <c r="E80" s="9"/>
      <c r="F80" s="9"/>
      <c r="G80" s="2"/>
      <c r="H80" s="2"/>
    </row>
    <row r="81" spans="1:8" ht="12" customHeight="1">
      <c r="A81" s="69" t="str">
        <f>výstup!O81</f>
        <v>Hlavní činnost – ochranné pracovní pomůcky pro žáky</v>
      </c>
      <c r="B81" s="107">
        <f>výstup!P81</f>
        <v>109584.9</v>
      </c>
      <c r="C81" s="86">
        <f>výstup!Q81</f>
        <v>131700.28</v>
      </c>
      <c r="D81" s="87">
        <f>výstup!R81</f>
        <v>0.20181046841307521</v>
      </c>
      <c r="E81" s="9"/>
      <c r="F81" s="9"/>
      <c r="G81" s="2"/>
      <c r="H81" s="2"/>
    </row>
    <row r="82" spans="1:8" ht="12" customHeight="1">
      <c r="A82" s="69" t="str">
        <f>výstup!O83</f>
        <v xml:space="preserve">Hlavní činnost – technické plyny, vybavení lékárniček a drobný materiál </v>
      </c>
      <c r="B82" s="107">
        <f>výstup!P83</f>
        <v>74957.05</v>
      </c>
      <c r="C82" s="86">
        <f>výstup!Q83</f>
        <v>56552.520000000004</v>
      </c>
      <c r="D82" s="87">
        <f>výstup!R83</f>
        <v>-0.24553434266690055</v>
      </c>
      <c r="E82" s="3"/>
      <c r="F82" s="3"/>
      <c r="G82" s="2"/>
      <c r="H82" s="2"/>
    </row>
    <row r="83" spans="1:8" ht="12" customHeight="1">
      <c r="A83" s="69" t="str">
        <f>výstup!O84</f>
        <v>Hlavní činnost – pohonné hmoty a náplně pro automobily a zahradní techniku</v>
      </c>
      <c r="B83" s="107">
        <f>výstup!P84</f>
        <v>59700.44</v>
      </c>
      <c r="C83" s="86">
        <f>výstup!Q84</f>
        <v>50199.8</v>
      </c>
      <c r="D83" s="87">
        <f>výstup!R84</f>
        <v>-0.15913852561220654</v>
      </c>
      <c r="E83" s="3"/>
      <c r="F83" s="3"/>
      <c r="G83" s="2"/>
      <c r="H83" s="2"/>
    </row>
    <row r="84" spans="1:8" ht="12" customHeight="1">
      <c r="A84" s="69" t="str">
        <f>výstup!O82</f>
        <v>Hlavní činnost – drobný hmotný majetek a učební pomůcky do 1 tis.Kč</v>
      </c>
      <c r="B84" s="107">
        <f>výstup!P82</f>
        <v>58717.31</v>
      </c>
      <c r="C84" s="86">
        <f>výstup!Q82</f>
        <v>106509.98</v>
      </c>
      <c r="D84" s="87">
        <f>výstup!R82</f>
        <v>0.81394515518507238</v>
      </c>
      <c r="E84" s="3"/>
      <c r="F84" s="3"/>
      <c r="G84" s="2"/>
      <c r="H84" s="2"/>
    </row>
    <row r="85" spans="1:8" ht="12" customHeight="1">
      <c r="A85" s="69" t="str">
        <f>výstup!O85</f>
        <v>Hlavní činnost – dobný a spotřební materiál pro výpočetní techniku</v>
      </c>
      <c r="B85" s="107">
        <f>výstup!P85</f>
        <v>57177.03</v>
      </c>
      <c r="C85" s="86">
        <f>výstup!Q85</f>
        <v>34150.410000000003</v>
      </c>
      <c r="D85" s="87">
        <f>výstup!R85</f>
        <v>-0.40272501037566999</v>
      </c>
      <c r="E85" s="9"/>
      <c r="F85" s="9"/>
      <c r="G85" s="2"/>
      <c r="H85" s="2"/>
    </row>
    <row r="86" spans="1:8" ht="12" customHeight="1">
      <c r="A86" s="69" t="str">
        <f>výstup!O86</f>
        <v>Hlavní činnost – kancelářské potřeby</v>
      </c>
      <c r="B86" s="107">
        <f>výstup!P86</f>
        <v>29610.14</v>
      </c>
      <c r="C86" s="86">
        <f>výstup!Q86</f>
        <v>31859.41</v>
      </c>
      <c r="D86" s="87">
        <f>výstup!R86</f>
        <v>7.5962828949812475E-2</v>
      </c>
      <c r="E86" s="3"/>
      <c r="F86" s="3"/>
      <c r="G86" s="2"/>
      <c r="H86" s="2"/>
    </row>
    <row r="87" spans="1:8" ht="12" customHeight="1">
      <c r="A87" s="69" t="str">
        <f>výstup!O87</f>
        <v>Hlavní činnost – materiál k výuce žáků - zakázky</v>
      </c>
      <c r="B87" s="107">
        <f>výstup!P87</f>
        <v>17948.78</v>
      </c>
      <c r="C87" s="86">
        <f>výstup!Q87</f>
        <v>17278.969999999998</v>
      </c>
      <c r="D87" s="87">
        <f>výstup!R87</f>
        <v>-3.7317856701124051E-2</v>
      </c>
      <c r="E87" s="3"/>
      <c r="F87" s="3"/>
      <c r="G87" s="2"/>
      <c r="H87" s="2"/>
    </row>
    <row r="88" spans="1:8" ht="12" customHeight="1">
      <c r="A88" s="69" t="str">
        <f>výstup!O88</f>
        <v>Hlavní činnost – knihy, učebnice, časopisy</v>
      </c>
      <c r="B88" s="107">
        <f>výstup!P88</f>
        <v>13115.4</v>
      </c>
      <c r="C88" s="86">
        <f>výstup!Q88</f>
        <v>9951.380000000001</v>
      </c>
      <c r="D88" s="87">
        <f>výstup!R88</f>
        <v>-0.24124464370129761</v>
      </c>
      <c r="E88" s="3"/>
      <c r="F88" s="3"/>
      <c r="G88" s="2"/>
      <c r="H88" s="2"/>
    </row>
    <row r="89" spans="1:8" ht="12" customHeight="1">
      <c r="A89" s="69" t="str">
        <f>výstup!O89</f>
        <v>Hlavní činnost – potraviny pro ostatní akce</v>
      </c>
      <c r="B89" s="107">
        <f>výstup!P89</f>
        <v>0</v>
      </c>
      <c r="C89" s="86">
        <f>výstup!Q89</f>
        <v>9923.73</v>
      </c>
      <c r="D89" s="87">
        <f>výstup!R89</f>
        <v>1</v>
      </c>
      <c r="E89" s="3"/>
      <c r="F89" s="3"/>
      <c r="G89" s="2"/>
      <c r="H89" s="2"/>
    </row>
    <row r="90" spans="1:8" ht="12" customHeight="1">
      <c r="A90" s="69" t="str">
        <f>výstup!O90</f>
        <v>Hospodářská činnost – potravin k výrobě potravinářských výrobků</v>
      </c>
      <c r="B90" s="107">
        <f>výstup!P90</f>
        <v>227112.85</v>
      </c>
      <c r="C90" s="86">
        <f>výstup!Q90</f>
        <v>182979.37</v>
      </c>
      <c r="D90" s="87">
        <f>výstup!R90</f>
        <v>-0.19432401116889692</v>
      </c>
      <c r="E90" s="3"/>
      <c r="F90" s="3"/>
      <c r="G90" s="2"/>
      <c r="H90" s="2"/>
    </row>
    <row r="91" spans="1:8" ht="10.5" customHeight="1">
      <c r="A91" s="121"/>
      <c r="B91" s="93"/>
      <c r="C91" s="94"/>
      <c r="D91" s="122"/>
      <c r="E91" s="9"/>
      <c r="F91" s="9"/>
      <c r="G91" s="2"/>
      <c r="H91" s="2"/>
    </row>
    <row r="92" spans="1:8" ht="12" customHeight="1">
      <c r="A92" s="78" t="str">
        <f>výstup!O93</f>
        <v>Účty 502*** Spotřeba energie</v>
      </c>
      <c r="B92" s="102">
        <f>výstup!P93</f>
        <v>1853603.5</v>
      </c>
      <c r="C92" s="103">
        <f>výstup!Q93</f>
        <v>2105360.2400000007</v>
      </c>
      <c r="D92" s="81">
        <f>výstup!R93</f>
        <v>0.13582016866066593</v>
      </c>
      <c r="E92" s="3"/>
      <c r="F92" s="3"/>
      <c r="G92" s="2"/>
      <c r="H92" s="2"/>
    </row>
    <row r="93" spans="1:8" ht="12" customHeight="1">
      <c r="A93" s="69" t="str">
        <f>výstup!O94</f>
        <v>z toho:</v>
      </c>
      <c r="B93" s="120"/>
      <c r="C93" s="115"/>
      <c r="D93" s="95"/>
      <c r="E93" s="3"/>
      <c r="F93" s="3"/>
      <c r="G93" s="2"/>
      <c r="H93" s="2"/>
    </row>
    <row r="94" spans="1:8" ht="12" customHeight="1">
      <c r="A94" s="69" t="str">
        <f>výstup!O95</f>
        <v>Hlavní činnost – zemní plyn při běžném provozu školy</v>
      </c>
      <c r="B94" s="106">
        <f>výstup!P95</f>
        <v>1019894.03</v>
      </c>
      <c r="C94" s="86">
        <f>výstup!Q95</f>
        <v>1102779.2700000003</v>
      </c>
      <c r="D94" s="87">
        <f>výstup!R95</f>
        <v>8.1268482373605247E-2</v>
      </c>
      <c r="E94" s="8"/>
      <c r="F94" s="8"/>
      <c r="G94" s="2"/>
      <c r="H94" s="2"/>
    </row>
    <row r="95" spans="1:8" ht="12" customHeight="1">
      <c r="A95" s="69" t="str">
        <f>výstup!O96</f>
        <v>Hlavní činnost – elektřina při běžném provozu školy</v>
      </c>
      <c r="B95" s="107">
        <f>výstup!P96</f>
        <v>566302.15000000014</v>
      </c>
      <c r="C95" s="86">
        <f>výstup!Q96</f>
        <v>765671.22000000009</v>
      </c>
      <c r="D95" s="87">
        <f>výstup!R96</f>
        <v>0.35205423465194313</v>
      </c>
      <c r="E95" s="3"/>
      <c r="F95" s="3"/>
      <c r="G95" s="2"/>
      <c r="H95" s="2"/>
    </row>
    <row r="96" spans="1:8" ht="12" customHeight="1">
      <c r="A96" s="69" t="str">
        <f>výstup!O97</f>
        <v xml:space="preserve">Hlavní činnost – vodné a stočné při běžném provozu školy </v>
      </c>
      <c r="B96" s="107">
        <f>výstup!P97</f>
        <v>218893.96999999997</v>
      </c>
      <c r="C96" s="86">
        <f>výstup!Q97</f>
        <v>201030.57</v>
      </c>
      <c r="D96" s="87">
        <f>výstup!R97</f>
        <v>-8.1607547252215154E-2</v>
      </c>
      <c r="E96" s="3"/>
      <c r="F96" s="3"/>
      <c r="G96" s="2"/>
      <c r="H96" s="2"/>
    </row>
    <row r="97" spans="1:8" ht="12" customHeight="1">
      <c r="A97" s="153" t="str">
        <f>výstup!O98</f>
        <v>Hospodářská činnost – elektřina</v>
      </c>
      <c r="B97" s="89">
        <f>výstup!P98</f>
        <v>22624.89</v>
      </c>
      <c r="C97" s="90">
        <f>výstup!Q98</f>
        <v>18986.849999999999</v>
      </c>
      <c r="D97" s="91">
        <f>výstup!R98</f>
        <v>-0.16079812984726119</v>
      </c>
      <c r="E97" s="3"/>
      <c r="F97" s="3"/>
      <c r="G97" s="2"/>
      <c r="H97" s="2"/>
    </row>
    <row r="98" spans="1:8" ht="12" customHeight="1">
      <c r="A98" s="153" t="str">
        <f>výstup!O99</f>
        <v>Hospodářská činnost – plyn</v>
      </c>
      <c r="B98" s="89">
        <f>výstup!P99</f>
        <v>21478.25</v>
      </c>
      <c r="C98" s="90">
        <f>výstup!Q99</f>
        <v>13051.42</v>
      </c>
      <c r="D98" s="91">
        <f>výstup!R99</f>
        <v>-0.39234248600328236</v>
      </c>
      <c r="E98" s="3"/>
      <c r="F98" s="3"/>
      <c r="G98" s="2"/>
      <c r="H98" s="2"/>
    </row>
    <row r="99" spans="1:8" ht="12" customHeight="1">
      <c r="A99" s="153" t="str">
        <f>výstup!O100</f>
        <v>Hospodářská činnost – vodné a stočné</v>
      </c>
      <c r="B99" s="89">
        <f>výstup!P100</f>
        <v>4410.21</v>
      </c>
      <c r="C99" s="90">
        <f>výstup!Q100</f>
        <v>3840.91</v>
      </c>
      <c r="D99" s="91">
        <f>výstup!R100</f>
        <v>-0.12908682352994533</v>
      </c>
      <c r="E99" s="3"/>
      <c r="F99" s="3"/>
      <c r="G99" s="2"/>
      <c r="H99" s="2"/>
    </row>
    <row r="100" spans="1:8" ht="10.5" customHeight="1">
      <c r="A100" s="123"/>
      <c r="B100" s="124"/>
      <c r="C100" s="125"/>
      <c r="D100" s="101"/>
      <c r="E100" s="12"/>
      <c r="G100" s="2"/>
      <c r="H100" s="2"/>
    </row>
    <row r="101" spans="1:8" ht="12" customHeight="1">
      <c r="A101" s="78" t="str">
        <f>výstup!O102</f>
        <v>Účty 506*** Aktivace dlouhodobého majetku</v>
      </c>
      <c r="B101" s="109">
        <f>výstup!P102</f>
        <v>-19818</v>
      </c>
      <c r="C101" s="138">
        <f>výstup!Q102</f>
        <v>-15329</v>
      </c>
      <c r="D101" s="81">
        <f>výstup!R102</f>
        <v>-0.22651125239681097</v>
      </c>
      <c r="E101" s="3"/>
      <c r="G101" s="2"/>
      <c r="H101" s="2"/>
    </row>
    <row r="102" spans="1:8" ht="12" customHeight="1">
      <c r="A102" s="121"/>
      <c r="B102" s="93"/>
      <c r="C102" s="94"/>
      <c r="D102" s="101"/>
      <c r="E102" s="3"/>
      <c r="G102" s="2"/>
      <c r="H102" s="2"/>
    </row>
    <row r="103" spans="1:8" ht="12" customHeight="1">
      <c r="A103" s="78" t="str">
        <f>výstup!O104</f>
        <v>Účty 511*** Opravy a udržování</v>
      </c>
      <c r="B103" s="139">
        <f>výstup!P104</f>
        <v>152683.18</v>
      </c>
      <c r="C103" s="140">
        <f>výstup!Q104</f>
        <v>2208704.25</v>
      </c>
      <c r="D103" s="81">
        <f>výstup!R104</f>
        <v>13.465930366396615</v>
      </c>
      <c r="E103" s="3"/>
      <c r="G103" s="2"/>
      <c r="H103" s="2"/>
    </row>
    <row r="104" spans="1:8" ht="12" customHeight="1">
      <c r="A104" s="69" t="str">
        <f>výstup!O105</f>
        <v>z toho:</v>
      </c>
      <c r="B104" s="126"/>
      <c r="C104" s="127"/>
      <c r="D104" s="95"/>
      <c r="E104" s="3"/>
      <c r="G104" s="2"/>
      <c r="H104" s="2"/>
    </row>
    <row r="105" spans="1:8" ht="12" customHeight="1">
      <c r="A105" s="69" t="str">
        <f>výstup!O108</f>
        <v>Hlavní činnost – automobily</v>
      </c>
      <c r="B105" s="128">
        <f>výstup!P108</f>
        <v>33620.99</v>
      </c>
      <c r="C105" s="86">
        <f>výstup!Q108</f>
        <v>287253.07</v>
      </c>
      <c r="D105" s="87">
        <f>výstup!R108</f>
        <v>7.5438611415071364</v>
      </c>
      <c r="E105" s="3"/>
      <c r="G105" s="2"/>
      <c r="H105" s="2"/>
    </row>
    <row r="106" spans="1:8" ht="12" customHeight="1">
      <c r="A106" s="69" t="str">
        <f>výstup!O109</f>
        <v>Hlavní činnost – výtahy a vzduchotechnika</v>
      </c>
      <c r="B106" s="128">
        <f>výstup!P109</f>
        <v>30796.940000000002</v>
      </c>
      <c r="C106" s="86">
        <f>výstup!Q109</f>
        <v>156999.91</v>
      </c>
      <c r="D106" s="87">
        <f>výstup!R109</f>
        <v>4.0979061556115637</v>
      </c>
      <c r="E106" s="3"/>
      <c r="G106" s="2"/>
      <c r="H106" s="2"/>
    </row>
    <row r="107" spans="1:8" ht="12" customHeight="1">
      <c r="A107" s="69" t="str">
        <f>výstup!O107</f>
        <v>Hlavní činnost – plynové kotle</v>
      </c>
      <c r="B107" s="128">
        <f>výstup!P107</f>
        <v>22839.96</v>
      </c>
      <c r="C107" s="86">
        <f>výstup!Q107</f>
        <v>409587.42</v>
      </c>
      <c r="D107" s="87">
        <f>výstup!R107</f>
        <v>16.932930705657977</v>
      </c>
      <c r="E107" s="8"/>
      <c r="G107" s="2"/>
      <c r="H107" s="2"/>
    </row>
    <row r="108" spans="1:8" ht="12" customHeight="1">
      <c r="A108" s="69" t="str">
        <f>výstup!O106</f>
        <v>Hlavní činnost – budovy a nemovitý majetek</v>
      </c>
      <c r="B108" s="128">
        <f>výstup!P106</f>
        <v>20796.64</v>
      </c>
      <c r="C108" s="86">
        <f>výstup!Q106</f>
        <v>1318923.02</v>
      </c>
      <c r="D108" s="87">
        <f>výstup!R106</f>
        <v>62.4200053470176</v>
      </c>
      <c r="E108" s="8"/>
      <c r="G108" s="2"/>
      <c r="H108" s="2"/>
    </row>
    <row r="109" spans="1:8" ht="12" customHeight="1">
      <c r="A109" s="69" t="str">
        <f>výstup!O113</f>
        <v>Hlavní činnost – ostatní stroje</v>
      </c>
      <c r="B109" s="128">
        <f>výstup!P113</f>
        <v>13010.31</v>
      </c>
      <c r="C109" s="86">
        <f>výstup!Q113</f>
        <v>1255.1300000000001</v>
      </c>
      <c r="D109" s="87">
        <f>výstup!R113</f>
        <v>-0.90352804814028265</v>
      </c>
      <c r="E109" s="3"/>
      <c r="G109" s="2"/>
      <c r="H109" s="2"/>
    </row>
    <row r="110" spans="1:8" ht="12" customHeight="1">
      <c r="A110" s="69" t="str">
        <f>výstup!O110</f>
        <v>Hlavní činnost – elektrické rozvody a zařízení</v>
      </c>
      <c r="B110" s="128">
        <f>výstup!P110</f>
        <v>12776.18</v>
      </c>
      <c r="C110" s="86">
        <f>výstup!Q110</f>
        <v>11809.64</v>
      </c>
      <c r="D110" s="87">
        <f>výstup!R110</f>
        <v>-7.5651720623848506E-2</v>
      </c>
      <c r="E110" s="3"/>
      <c r="G110" s="2"/>
      <c r="H110" s="2"/>
    </row>
    <row r="111" spans="1:8" ht="12" customHeight="1">
      <c r="A111" s="69" t="str">
        <f>výstup!O111</f>
        <v>Hlavní činnost – kancelářská technika</v>
      </c>
      <c r="B111" s="128">
        <f>výstup!P111</f>
        <v>11996.02</v>
      </c>
      <c r="C111" s="86">
        <f>výstup!Q111</f>
        <v>11745.99</v>
      </c>
      <c r="D111" s="87">
        <f>výstup!R111</f>
        <v>-2.0842746177482253E-2</v>
      </c>
      <c r="E111" s="3"/>
      <c r="G111" s="2"/>
      <c r="H111" s="2"/>
    </row>
    <row r="112" spans="1:8" ht="12" customHeight="1">
      <c r="A112" s="69" t="str">
        <f>výstup!O112</f>
        <v>Hlavní činnost – zahradní  technika</v>
      </c>
      <c r="B112" s="128">
        <f>výstup!P112</f>
        <v>200</v>
      </c>
      <c r="C112" s="86">
        <f>výstup!Q112</f>
        <v>4378</v>
      </c>
      <c r="D112" s="87">
        <f>výstup!R112</f>
        <v>20.89</v>
      </c>
      <c r="E112" s="3"/>
      <c r="G112" s="2"/>
      <c r="H112" s="2"/>
    </row>
    <row r="113" spans="1:8" ht="12" customHeight="1">
      <c r="A113" s="69" t="str">
        <f>výstup!O114</f>
        <v>Hlavní činnost – hasicí přístroje</v>
      </c>
      <c r="B113" s="128">
        <f>výstup!P114</f>
        <v>0</v>
      </c>
      <c r="C113" s="86">
        <f>výstup!Q114</f>
        <v>0</v>
      </c>
      <c r="D113" s="87">
        <f>výstup!R114</f>
        <v>0</v>
      </c>
      <c r="E113" s="12"/>
      <c r="G113" s="2"/>
      <c r="H113" s="2"/>
    </row>
    <row r="114" spans="1:8" ht="12" customHeight="1">
      <c r="A114" s="153" t="str">
        <f>výstup!O116</f>
        <v>Hospodářská činnost – přeúčtování z hlavní činnosti</v>
      </c>
      <c r="B114" s="233">
        <f>výstup!P116</f>
        <v>6646.14</v>
      </c>
      <c r="C114" s="90">
        <f>výstup!Q116</f>
        <v>6752.07</v>
      </c>
      <c r="D114" s="91">
        <f>výstup!R116</f>
        <v>1.5938574872030889E-2</v>
      </c>
      <c r="E114" s="12"/>
      <c r="G114" s="2"/>
      <c r="H114" s="2"/>
    </row>
    <row r="115" spans="1:8" ht="10.5" customHeight="1">
      <c r="A115" s="155"/>
      <c r="B115" s="126"/>
      <c r="C115" s="127"/>
      <c r="D115" s="129"/>
      <c r="E115" s="12"/>
      <c r="G115" s="2"/>
      <c r="H115" s="2"/>
    </row>
    <row r="116" spans="1:8" ht="12" customHeight="1">
      <c r="A116" s="78" t="str">
        <f>výstup!O118</f>
        <v>Účty 512*** Cestovné</v>
      </c>
      <c r="B116" s="157">
        <f>výstup!P118</f>
        <v>13655</v>
      </c>
      <c r="C116" s="158">
        <f>výstup!Q118</f>
        <v>8037</v>
      </c>
      <c r="D116" s="81">
        <f>výstup!R118</f>
        <v>-0.4114243866715489</v>
      </c>
      <c r="E116" s="3"/>
      <c r="F116" s="3"/>
      <c r="G116" s="2"/>
      <c r="H116" s="2"/>
    </row>
    <row r="117" spans="1:8" ht="10.5" customHeight="1">
      <c r="A117" s="130"/>
      <c r="B117" s="131"/>
      <c r="C117" s="132"/>
      <c r="D117" s="101"/>
      <c r="E117" s="10"/>
      <c r="F117" s="10"/>
      <c r="G117" s="2"/>
      <c r="H117" s="2"/>
    </row>
    <row r="118" spans="1:8" ht="12" hidden="1" customHeight="1" outlineLevel="1">
      <c r="A118" s="78" t="str">
        <f>výstup!O120</f>
        <v>Účty 516*** Aktivace výkonů zaměstnanců</v>
      </c>
      <c r="B118" s="157">
        <f>výstup!P120</f>
        <v>0</v>
      </c>
      <c r="C118" s="157">
        <f>výstup!Q120</f>
        <v>0</v>
      </c>
      <c r="D118" s="81">
        <f>výstup!R120</f>
        <v>0</v>
      </c>
      <c r="E118" s="8"/>
      <c r="F118" s="8"/>
      <c r="G118" s="2"/>
      <c r="H118" s="2"/>
    </row>
    <row r="119" spans="1:8" ht="10.5" hidden="1" customHeight="1" outlineLevel="1">
      <c r="A119" s="97"/>
      <c r="B119" s="93"/>
      <c r="C119" s="94"/>
      <c r="D119" s="100"/>
      <c r="E119" s="8"/>
      <c r="F119" s="8"/>
      <c r="G119" s="2"/>
      <c r="H119" s="2"/>
    </row>
    <row r="120" spans="1:8" ht="12" customHeight="1" collapsed="1">
      <c r="A120" s="78" t="str">
        <f>výstup!O122</f>
        <v>Účty 518*** Ostatní služby</v>
      </c>
      <c r="B120" s="157">
        <f>výstup!P122</f>
        <v>664014.65000000014</v>
      </c>
      <c r="C120" s="157">
        <f>výstup!Q122</f>
        <v>557949.63</v>
      </c>
      <c r="D120" s="81">
        <f>výstup!R122</f>
        <v>-0.15973295167508747</v>
      </c>
      <c r="E120" s="8"/>
      <c r="F120" s="8"/>
      <c r="G120" s="2"/>
      <c r="H120" s="2"/>
    </row>
    <row r="121" spans="1:8" ht="12" customHeight="1">
      <c r="A121" s="69" t="str">
        <f>výstup!O123</f>
        <v>z toho:</v>
      </c>
      <c r="B121" s="107"/>
      <c r="C121" s="86"/>
      <c r="D121" s="87"/>
      <c r="E121" s="9"/>
      <c r="F121" s="9"/>
      <c r="G121" s="2"/>
      <c r="H121" s="2"/>
    </row>
    <row r="122" spans="1:8" ht="12" customHeight="1">
      <c r="A122" s="69" t="str">
        <f>výstup!O126</f>
        <v>Hlavní činnost – různé drobné služby, sekání, deratizace</v>
      </c>
      <c r="B122" s="106">
        <f>výstup!P126</f>
        <v>108297.7</v>
      </c>
      <c r="C122" s="86">
        <f>výstup!Q126</f>
        <v>83910.33</v>
      </c>
      <c r="D122" s="87">
        <f>výstup!R126</f>
        <v>-0.22518825422885247</v>
      </c>
      <c r="E122" s="9"/>
      <c r="F122" s="9"/>
      <c r="G122" s="2"/>
      <c r="H122" s="2"/>
    </row>
    <row r="123" spans="1:8" ht="12" customHeight="1">
      <c r="A123" s="69" t="str">
        <f>výstup!O124</f>
        <v>Hlavní činnost – poplatky za licence a upgrade software</v>
      </c>
      <c r="B123" s="106">
        <f>výstup!P124</f>
        <v>103173.1</v>
      </c>
      <c r="C123" s="86">
        <f>výstup!Q124</f>
        <v>137153.49</v>
      </c>
      <c r="D123" s="87">
        <f>výstup!R124</f>
        <v>0.32935319380730038</v>
      </c>
      <c r="E123" s="8"/>
      <c r="F123" s="8"/>
      <c r="G123" s="2"/>
      <c r="H123" s="2"/>
    </row>
    <row r="124" spans="1:8" ht="12" customHeight="1">
      <c r="A124" s="69" t="str">
        <f>výstup!O127</f>
        <v>Hlavní činnost – ubytování a jízdné sociálně znevýhodněných žáků</v>
      </c>
      <c r="B124" s="107">
        <f>výstup!P127</f>
        <v>100776</v>
      </c>
      <c r="C124" s="86">
        <f>výstup!Q127</f>
        <v>68190</v>
      </c>
      <c r="D124" s="87">
        <f>výstup!R127</f>
        <v>-0.32335079780900217</v>
      </c>
      <c r="E124" s="8"/>
      <c r="F124" s="8"/>
      <c r="G124" s="2"/>
      <c r="H124" s="2"/>
    </row>
    <row r="125" spans="1:8" ht="12" customHeight="1">
      <c r="A125" s="69" t="str">
        <f>výstup!O125</f>
        <v>Hlavní činnost – kontroly a revize povinné</v>
      </c>
      <c r="B125" s="107">
        <f>výstup!P125</f>
        <v>87781.759999999995</v>
      </c>
      <c r="C125" s="86">
        <f>výstup!Q125</f>
        <v>86344.43</v>
      </c>
      <c r="D125" s="87">
        <f>výstup!R125</f>
        <v>-1.6373902733324119E-2</v>
      </c>
      <c r="E125" s="9"/>
      <c r="F125" s="9"/>
      <c r="G125" s="2"/>
      <c r="H125" s="2"/>
    </row>
    <row r="126" spans="1:8" ht="12" customHeight="1">
      <c r="A126" s="69" t="str">
        <f>výstup!O137</f>
        <v>Hlavní činnost – kulturní a sportovní akce pro žáky</v>
      </c>
      <c r="B126" s="106">
        <f>výstup!P137</f>
        <v>62720</v>
      </c>
      <c r="C126" s="86">
        <f>výstup!Q137</f>
        <v>1080</v>
      </c>
      <c r="D126" s="87">
        <f>výstup!R137</f>
        <v>-0.98278061224489799</v>
      </c>
      <c r="E126" s="3"/>
      <c r="F126" s="3"/>
      <c r="G126" s="2"/>
      <c r="H126" s="2"/>
    </row>
    <row r="127" spans="1:8" ht="12" customHeight="1">
      <c r="A127" s="69" t="str">
        <f>výstup!O128</f>
        <v>Hlavní činnost – likvidace komunálního a nebezpečného odpadu</v>
      </c>
      <c r="B127" s="107">
        <f>výstup!P128</f>
        <v>38421.46</v>
      </c>
      <c r="C127" s="86">
        <f>výstup!Q128</f>
        <v>44102.77</v>
      </c>
      <c r="D127" s="87">
        <f>výstup!R128</f>
        <v>0.14786814452131694</v>
      </c>
      <c r="E127" s="9"/>
      <c r="F127" s="9"/>
      <c r="G127" s="2"/>
      <c r="H127" s="2"/>
    </row>
    <row r="128" spans="1:8" ht="12" customHeight="1">
      <c r="A128" s="69" t="str">
        <f>výstup!O129</f>
        <v>Hlavní činnost – hovorné přes pevnou linku a mobilní telefony</v>
      </c>
      <c r="B128" s="107">
        <f>výstup!P129</f>
        <v>34608.379999999997</v>
      </c>
      <c r="C128" s="86">
        <f>výstup!Q129</f>
        <v>29859.48</v>
      </c>
      <c r="D128" s="87">
        <f>výstup!R129</f>
        <v>-0.13721821131182674</v>
      </c>
      <c r="E128" s="9"/>
      <c r="F128" s="9"/>
      <c r="G128" s="2"/>
      <c r="H128" s="2"/>
    </row>
    <row r="129" spans="1:8" ht="12" customHeight="1">
      <c r="A129" s="69" t="str">
        <f>výstup!O130</f>
        <v>Hlavní činnost – propagace školy</v>
      </c>
      <c r="B129" s="106">
        <f>výstup!P130</f>
        <v>33000.949999999997</v>
      </c>
      <c r="C129" s="86">
        <f>výstup!Q130</f>
        <v>38662.120000000003</v>
      </c>
      <c r="D129" s="87">
        <f>výstup!R130</f>
        <v>0.17154566762472007</v>
      </c>
      <c r="E129" s="9"/>
      <c r="F129" s="9"/>
      <c r="G129" s="2"/>
      <c r="H129" s="2"/>
    </row>
    <row r="130" spans="1:8" ht="12" customHeight="1">
      <c r="A130" s="69" t="str">
        <f>výstup!O134</f>
        <v>Hlavní činnost – stravování žáků na externích pracovištích</v>
      </c>
      <c r="B130" s="107">
        <f>výstup!P134</f>
        <v>22600</v>
      </c>
      <c r="C130" s="86">
        <f>výstup!Q134</f>
        <v>8945</v>
      </c>
      <c r="D130" s="87">
        <f>výstup!R134</f>
        <v>-0.60420353982300889</v>
      </c>
      <c r="E130" s="9"/>
      <c r="F130" s="9"/>
      <c r="G130" s="2"/>
      <c r="H130" s="2"/>
    </row>
    <row r="131" spans="1:8" ht="12" customHeight="1">
      <c r="A131" s="69" t="str">
        <f>výstup!O131</f>
        <v>Hlavní činnost – broušení nástrojů převážně dřevoobráběcích nástrojů</v>
      </c>
      <c r="B131" s="107">
        <f>výstup!P131</f>
        <v>16313</v>
      </c>
      <c r="C131" s="86">
        <f>výstup!Q131</f>
        <v>14152.6</v>
      </c>
      <c r="D131" s="87">
        <f>výstup!R131</f>
        <v>-0.13243425488873903</v>
      </c>
      <c r="E131" s="9"/>
      <c r="F131" s="9"/>
      <c r="G131" s="2"/>
      <c r="H131" s="2"/>
    </row>
    <row r="132" spans="1:8" ht="12" customHeight="1">
      <c r="A132" s="69" t="str">
        <f>výstup!O136</f>
        <v>Hlavní činnost – elektronická evidence knihy jízd a STK automobilů</v>
      </c>
      <c r="B132" s="107">
        <f>výstup!P136</f>
        <v>16173.14</v>
      </c>
      <c r="C132" s="86">
        <f>výstup!Q136</f>
        <v>7361.64</v>
      </c>
      <c r="D132" s="87">
        <f>výstup!R136</f>
        <v>-0.54482308321080508</v>
      </c>
      <c r="E132" s="9"/>
      <c r="F132" s="9"/>
      <c r="G132" s="2"/>
      <c r="H132" s="2"/>
    </row>
    <row r="133" spans="1:8" ht="12" customHeight="1">
      <c r="A133" s="69" t="str">
        <f>výstup!O132</f>
        <v>Hlavní činnost – internet – digitální linky</v>
      </c>
      <c r="B133" s="107">
        <f>výstup!P132</f>
        <v>14737.470000000001</v>
      </c>
      <c r="C133" s="86">
        <f>výstup!Q132</f>
        <v>14738.400000000001</v>
      </c>
      <c r="D133" s="87">
        <f>výstup!R132</f>
        <v>6.3104454156669422E-5</v>
      </c>
      <c r="E133" s="9"/>
      <c r="F133" s="9"/>
      <c r="G133" s="2"/>
      <c r="H133" s="2"/>
    </row>
    <row r="134" spans="1:8" ht="12" customHeight="1">
      <c r="A134" s="69" t="str">
        <f>výstup!O133</f>
        <v>Hlavní činnost – nájemné plynových lahví a pozemku od obce Lipová-lázně</v>
      </c>
      <c r="B134" s="107">
        <f>výstup!P133</f>
        <v>9553.0400000000009</v>
      </c>
      <c r="C134" s="86">
        <f>výstup!Q133</f>
        <v>10222.719999999999</v>
      </c>
      <c r="D134" s="87">
        <f>výstup!R133</f>
        <v>7.0101245258053821E-2</v>
      </c>
      <c r="E134" s="9"/>
      <c r="F134" s="9"/>
      <c r="G134" s="2"/>
      <c r="H134" s="2"/>
    </row>
    <row r="135" spans="1:8" ht="12" customHeight="1">
      <c r="A135" s="69" t="str">
        <f>výstup!O135</f>
        <v>Hlavní činnost – poštovné a dopravné</v>
      </c>
      <c r="B135" s="107">
        <f>výstup!P135</f>
        <v>5214</v>
      </c>
      <c r="C135" s="86">
        <f>výstup!Q135</f>
        <v>7497</v>
      </c>
      <c r="D135" s="87">
        <f>výstup!R135</f>
        <v>0.43785960874568469</v>
      </c>
      <c r="E135" s="9"/>
      <c r="F135" s="9"/>
      <c r="G135" s="2"/>
      <c r="H135" s="2"/>
    </row>
    <row r="136" spans="1:8" ht="12" customHeight="1">
      <c r="A136" s="69" t="str">
        <f>výstup!O138</f>
        <v>Hlavní činnost – právní služby</v>
      </c>
      <c r="B136" s="107">
        <f>výstup!P138</f>
        <v>4840</v>
      </c>
      <c r="C136" s="86">
        <f>výstup!Q138</f>
        <v>0</v>
      </c>
      <c r="D136" s="87">
        <f>výstup!R138</f>
        <v>-1</v>
      </c>
      <c r="E136" s="9"/>
      <c r="F136" s="9"/>
      <c r="G136" s="2"/>
      <c r="H136" s="2"/>
    </row>
    <row r="137" spans="1:8" ht="12" customHeight="1">
      <c r="A137" s="153" t="str">
        <f>výstup!O140</f>
        <v>Hospodářská činnost – spotřeba služeb</v>
      </c>
      <c r="B137" s="154">
        <f>výstup!P140</f>
        <v>5804.65</v>
      </c>
      <c r="C137" s="90">
        <f>výstup!Q140</f>
        <v>5729.65</v>
      </c>
      <c r="D137" s="91">
        <f>výstup!R140</f>
        <v>-1.2920675665199452E-2</v>
      </c>
      <c r="E137" s="9"/>
      <c r="F137" s="9"/>
      <c r="G137" s="2"/>
      <c r="H137" s="2"/>
    </row>
    <row r="138" spans="1:8" ht="10.5" customHeight="1" thickBot="1">
      <c r="A138" s="192"/>
      <c r="B138" s="189"/>
      <c r="C138" s="193"/>
      <c r="D138" s="190"/>
      <c r="E138" s="9"/>
      <c r="F138" s="9"/>
      <c r="G138" s="2"/>
      <c r="H138" s="2"/>
    </row>
    <row r="139" spans="1:8" ht="10.5" customHeight="1">
      <c r="A139" s="115"/>
      <c r="B139" s="136"/>
      <c r="C139" s="86"/>
      <c r="D139" s="213"/>
      <c r="E139" s="9"/>
      <c r="F139" s="9"/>
      <c r="G139" s="2"/>
      <c r="H139" s="2"/>
    </row>
    <row r="140" spans="1:8" ht="10.5" customHeight="1">
      <c r="A140" s="115"/>
      <c r="B140" s="136"/>
      <c r="C140" s="86"/>
      <c r="D140" s="213"/>
      <c r="E140" s="9"/>
      <c r="F140" s="9"/>
      <c r="G140" s="2"/>
      <c r="H140" s="2"/>
    </row>
    <row r="141" spans="1:8" ht="18.600000000000001" thickBot="1">
      <c r="A141" s="237" t="str">
        <f>výstup!O3</f>
        <v>rok</v>
      </c>
      <c r="B141" s="237">
        <f>výstup!P3</f>
        <v>2023</v>
      </c>
      <c r="C141" s="237">
        <f>výstup!Q3</f>
        <v>2024</v>
      </c>
      <c r="D141" s="141" t="str">
        <f>výstup!R3</f>
        <v>změna</v>
      </c>
      <c r="E141" s="9"/>
      <c r="F141" s="9"/>
      <c r="G141" s="2"/>
      <c r="H141" s="2"/>
    </row>
    <row r="142" spans="1:8" ht="12" customHeight="1">
      <c r="A142" s="215" t="str">
        <f>výstup!O72</f>
        <v>z toho:</v>
      </c>
      <c r="B142" s="216"/>
      <c r="C142" s="216"/>
      <c r="D142" s="217"/>
      <c r="E142" s="3"/>
      <c r="F142" s="3"/>
      <c r="G142" s="2"/>
      <c r="H142" s="2"/>
    </row>
    <row r="143" spans="1:8" ht="12" customHeight="1">
      <c r="A143" s="78" t="str">
        <f>výstup!O142</f>
        <v>Účty 521*** Mzdové náklady</v>
      </c>
      <c r="B143" s="109">
        <f>výstup!P142</f>
        <v>28357228</v>
      </c>
      <c r="C143" s="110">
        <f>výstup!Q142</f>
        <v>27602040</v>
      </c>
      <c r="D143" s="156">
        <f>výstup!R142</f>
        <v>-2.6631234900675059E-2</v>
      </c>
      <c r="E143" s="3"/>
      <c r="F143" s="3"/>
      <c r="G143" s="2"/>
      <c r="H143" s="2"/>
    </row>
    <row r="144" spans="1:8" ht="12" customHeight="1">
      <c r="A144" s="69" t="str">
        <f>výstup!O143</f>
        <v>z toho:</v>
      </c>
      <c r="B144" s="120"/>
      <c r="C144" s="115"/>
      <c r="D144" s="95"/>
      <c r="E144" s="3"/>
      <c r="F144" s="3"/>
      <c r="G144" s="2"/>
      <c r="H144" s="2"/>
    </row>
    <row r="145" spans="1:8" ht="12" customHeight="1">
      <c r="A145" s="69" t="str">
        <f>výstup!O144</f>
        <v>Hlavní činnost – platy pedagogiční pracovníci v SŠř a OU</v>
      </c>
      <c r="B145" s="107">
        <f>výstup!P144</f>
        <v>16632145</v>
      </c>
      <c r="C145" s="86">
        <f>výstup!Q144</f>
        <v>16104191</v>
      </c>
      <c r="D145" s="87">
        <f>výstup!R144</f>
        <v>-3.1742989253641066E-2</v>
      </c>
      <c r="E145" s="3"/>
      <c r="F145" s="3"/>
      <c r="G145" s="2"/>
      <c r="H145" s="2"/>
    </row>
    <row r="146" spans="1:8" ht="12" customHeight="1">
      <c r="A146" s="69" t="str">
        <f>výstup!O145</f>
        <v>Hlavní činnost – platy ostatní pracovníci v  v SŠř a OU</v>
      </c>
      <c r="B146" s="107">
        <f>výstup!P145</f>
        <v>4029291</v>
      </c>
      <c r="C146" s="86">
        <f>výstup!Q145</f>
        <v>4048918</v>
      </c>
      <c r="D146" s="87">
        <f>výstup!R145</f>
        <v>4.8710802967569236E-3</v>
      </c>
      <c r="E146" s="3"/>
      <c r="F146" s="3"/>
      <c r="G146" s="2"/>
      <c r="H146" s="2"/>
    </row>
    <row r="147" spans="1:8" ht="12" customHeight="1">
      <c r="A147" s="69" t="str">
        <f>výstup!O146</f>
        <v>Hlavní činnost – platy asistenti pedagogů</v>
      </c>
      <c r="B147" s="107">
        <f>výstup!P146</f>
        <v>3175871</v>
      </c>
      <c r="C147" s="86">
        <f>výstup!Q146</f>
        <v>3053721</v>
      </c>
      <c r="D147" s="87">
        <f>výstup!R146</f>
        <v>-3.8461889667432962E-2</v>
      </c>
      <c r="E147" s="10"/>
      <c r="F147" s="10"/>
      <c r="G147" s="2"/>
      <c r="H147" s="2"/>
    </row>
    <row r="148" spans="1:8" ht="12" customHeight="1">
      <c r="A148" s="69" t="str">
        <f>výstup!O147</f>
        <v>Hlavní činnost – platy pedagogiční pracovníci v internátu</v>
      </c>
      <c r="B148" s="107">
        <f>výstup!P147</f>
        <v>2297916</v>
      </c>
      <c r="C148" s="86">
        <f>výstup!Q147</f>
        <v>2359024</v>
      </c>
      <c r="D148" s="87">
        <f>výstup!R147</f>
        <v>2.6592791033266665E-2</v>
      </c>
      <c r="E148" s="3"/>
      <c r="F148" s="3"/>
      <c r="G148" s="2"/>
      <c r="H148" s="2"/>
    </row>
    <row r="149" spans="1:8" ht="12" customHeight="1">
      <c r="A149" s="69" t="str">
        <f>výstup!O148</f>
        <v>Hlavní činnost – platy pracovníci ve školní jídelně</v>
      </c>
      <c r="B149" s="106">
        <f>výstup!P148</f>
        <v>890655</v>
      </c>
      <c r="C149" s="86">
        <f>výstup!Q148</f>
        <v>888794</v>
      </c>
      <c r="D149" s="87">
        <f>výstup!R148</f>
        <v>-2.0894734773846215E-3</v>
      </c>
      <c r="E149" s="9"/>
      <c r="F149" s="9"/>
      <c r="G149" s="2"/>
      <c r="H149" s="2"/>
    </row>
    <row r="150" spans="1:8" ht="12" customHeight="1">
      <c r="A150" s="69" t="str">
        <f>výstup!O149</f>
        <v>Hlavní činnost – platy ostatní pracovníci v internátu</v>
      </c>
      <c r="B150" s="106">
        <f>výstup!P149</f>
        <v>669276</v>
      </c>
      <c r="C150" s="86">
        <f>výstup!Q149</f>
        <v>549006</v>
      </c>
      <c r="D150" s="87">
        <f>výstup!R149</f>
        <v>-0.17970164775070374</v>
      </c>
      <c r="E150" s="3"/>
      <c r="F150" s="3"/>
      <c r="G150" s="2"/>
      <c r="H150" s="2"/>
    </row>
    <row r="151" spans="1:8" ht="12" customHeight="1">
      <c r="A151" s="69" t="str">
        <f>výstup!O150</f>
        <v>Hlavní činnost – náhrady za dočasnou pracovní neschopnost</v>
      </c>
      <c r="B151" s="107">
        <f>výstup!P150</f>
        <v>226761</v>
      </c>
      <c r="C151" s="86">
        <f>výstup!Q150</f>
        <v>185991</v>
      </c>
      <c r="D151" s="87">
        <f>výstup!R150</f>
        <v>-0.17979282151692752</v>
      </c>
      <c r="E151" s="9"/>
      <c r="F151" s="9"/>
      <c r="G151" s="2"/>
      <c r="H151" s="2"/>
    </row>
    <row r="152" spans="1:8" ht="12" customHeight="1">
      <c r="A152" s="69" t="str">
        <f>výstup!O158</f>
        <v>Hlavní činnost – doučování žáků - Národní plán obnovy</v>
      </c>
      <c r="B152" s="107">
        <f>výstup!P158</f>
        <v>122880</v>
      </c>
      <c r="C152" s="86">
        <f>výstup!Q158</f>
        <v>1200</v>
      </c>
      <c r="D152" s="87">
        <f>výstup!R158</f>
        <v>-0.990234375</v>
      </c>
      <c r="E152" s="9"/>
      <c r="F152" s="9"/>
      <c r="G152" s="2"/>
      <c r="H152" s="2"/>
    </row>
    <row r="153" spans="1:8" ht="12" customHeight="1">
      <c r="A153" s="69" t="str">
        <f>výstup!O152</f>
        <v>Hlavní činnost – odstupné</v>
      </c>
      <c r="B153" s="107">
        <f>výstup!P152</f>
        <v>107253</v>
      </c>
      <c r="C153" s="86">
        <f>výstup!Q152</f>
        <v>91689</v>
      </c>
      <c r="D153" s="87">
        <f>výstup!R152</f>
        <v>-0.145114821963022</v>
      </c>
      <c r="E153" s="10"/>
      <c r="F153" s="10"/>
      <c r="G153" s="2"/>
      <c r="H153" s="2"/>
    </row>
    <row r="154" spans="1:8" ht="12" customHeight="1">
      <c r="A154" s="69" t="str">
        <f>výstup!O151</f>
        <v>Hlavní činnost – mzdy - OPVVV Podpora profesního růstu II</v>
      </c>
      <c r="B154" s="107">
        <f>výstup!P151</f>
        <v>74400</v>
      </c>
      <c r="C154" s="86">
        <f>výstup!Q151</f>
        <v>163450</v>
      </c>
      <c r="D154" s="87">
        <f>výstup!R151</f>
        <v>1.1969086021505377</v>
      </c>
      <c r="E154" s="9"/>
      <c r="F154" s="9"/>
      <c r="G154" s="2"/>
      <c r="H154" s="2"/>
    </row>
    <row r="155" spans="1:8" ht="12" customHeight="1">
      <c r="A155" s="69" t="str">
        <f>výstup!O153</f>
        <v>Hlavní činnost – ostatní osobní náklady žáci</v>
      </c>
      <c r="B155" s="107">
        <f>výstup!P153</f>
        <v>45958</v>
      </c>
      <c r="C155" s="86">
        <f>výstup!Q153</f>
        <v>48381</v>
      </c>
      <c r="D155" s="87">
        <f>výstup!R153</f>
        <v>5.272205056790983E-2</v>
      </c>
      <c r="E155" s="9"/>
      <c r="F155" s="9"/>
      <c r="G155" s="2"/>
      <c r="H155" s="2"/>
    </row>
    <row r="156" spans="1:8" ht="12" customHeight="1">
      <c r="A156" s="69" t="str">
        <f>výstup!O154</f>
        <v>Hlavní činnost – ostatní osobní náklady zaměstnanci</v>
      </c>
      <c r="B156" s="107">
        <f>výstup!P154</f>
        <v>41250</v>
      </c>
      <c r="C156" s="86">
        <f>výstup!Q154</f>
        <v>51950</v>
      </c>
      <c r="D156" s="87">
        <f>výstup!R154</f>
        <v>0.2593939393939394</v>
      </c>
      <c r="E156" s="9"/>
      <c r="F156" s="9"/>
      <c r="G156" s="2"/>
      <c r="H156" s="2"/>
    </row>
    <row r="157" spans="1:8" ht="12" customHeight="1">
      <c r="A157" s="69" t="str">
        <f>výstup!O155</f>
        <v>Hlavní činnost – mzdy výkony žáků a zaměstnanců</v>
      </c>
      <c r="B157" s="107">
        <f>výstup!P155</f>
        <v>35842</v>
      </c>
      <c r="C157" s="86">
        <f>výstup!Q155</f>
        <v>43482</v>
      </c>
      <c r="D157" s="87">
        <f>výstup!R155</f>
        <v>0.21315774789353273</v>
      </c>
      <c r="E157" s="3"/>
      <c r="F157" s="3"/>
      <c r="G157" s="2"/>
      <c r="H157" s="2"/>
    </row>
    <row r="158" spans="1:8" ht="12" customHeight="1">
      <c r="A158" s="69" t="str">
        <f>výstup!O156</f>
        <v>Hlavní činnost – odměny z fondu odměn</v>
      </c>
      <c r="B158" s="85">
        <f>výstup!P156</f>
        <v>6300</v>
      </c>
      <c r="C158" s="86">
        <f>výstup!Q156</f>
        <v>10000</v>
      </c>
      <c r="D158" s="87">
        <f>výstup!R156</f>
        <v>0.58730158730158732</v>
      </c>
      <c r="E158" s="12"/>
      <c r="F158" s="12"/>
      <c r="G158" s="2"/>
      <c r="H158" s="2"/>
    </row>
    <row r="159" spans="1:8" ht="12" customHeight="1">
      <c r="A159" s="69" t="str">
        <f>výstup!O157</f>
        <v>Hlavní činnost – odměny předsedům zkušebních komisí</v>
      </c>
      <c r="B159" s="85">
        <f>výstup!P157</f>
        <v>1430</v>
      </c>
      <c r="C159" s="86">
        <f>výstup!Q157</f>
        <v>2243</v>
      </c>
      <c r="D159" s="87">
        <f>výstup!R157</f>
        <v>0.56853146853146852</v>
      </c>
      <c r="E159" s="11"/>
      <c r="F159" s="11"/>
      <c r="G159" s="2"/>
      <c r="H159" s="2"/>
    </row>
    <row r="160" spans="1:8" ht="12" customHeight="1">
      <c r="A160" s="69" t="str">
        <f>výstup!O159</f>
        <v>Hlavní činnost – mzdy - OP VVV - Tranzitní program</v>
      </c>
      <c r="B160" s="85">
        <f>výstup!P159</f>
        <v>0</v>
      </c>
      <c r="C160" s="86">
        <f>výstup!Q159</f>
        <v>0</v>
      </c>
      <c r="D160" s="87">
        <f>výstup!R159</f>
        <v>0</v>
      </c>
      <c r="E160" s="9"/>
      <c r="F160" s="9"/>
      <c r="G160" s="2"/>
      <c r="H160" s="2"/>
    </row>
    <row r="161" spans="1:8" ht="12" customHeight="1">
      <c r="A161" s="69" t="str">
        <f>výstup!O160</f>
        <v>Hlavní činnost – ostatní osobní náklady - Tranzitní program</v>
      </c>
      <c r="B161" s="85">
        <f>výstup!P160</f>
        <v>0</v>
      </c>
      <c r="C161" s="86">
        <f>výstup!Q160</f>
        <v>0</v>
      </c>
      <c r="D161" s="91">
        <f>výstup!R160</f>
        <v>0</v>
      </c>
      <c r="E161" s="9"/>
      <c r="F161" s="9"/>
      <c r="G161" s="2"/>
      <c r="H161" s="2"/>
    </row>
    <row r="162" spans="1:8" ht="12" customHeight="1">
      <c r="A162" s="69" t="str">
        <f>výstup!O161</f>
        <v>Hlavní činnost – společensky účelné pracovní místo od Úřadu práce</v>
      </c>
      <c r="B162" s="89">
        <f>výstup!P161</f>
        <v>0</v>
      </c>
      <c r="C162" s="90">
        <f>výstup!Q161</f>
        <v>0</v>
      </c>
      <c r="D162" s="91">
        <f>výstup!R161</f>
        <v>0</v>
      </c>
      <c r="E162" s="9"/>
      <c r="F162" s="9"/>
      <c r="G162" s="2"/>
      <c r="H162" s="2"/>
    </row>
    <row r="163" spans="1:8" ht="12" customHeight="1">
      <c r="A163" s="153" t="str">
        <f>výstup!O162</f>
        <v>Hospodářská činnost – výkony zaměstnanců</v>
      </c>
      <c r="B163" s="89">
        <f>výstup!P162</f>
        <v>0</v>
      </c>
      <c r="C163" s="90">
        <f>výstup!Q162</f>
        <v>0</v>
      </c>
      <c r="D163" s="91">
        <f>výstup!R162</f>
        <v>0</v>
      </c>
      <c r="E163" s="9"/>
      <c r="F163" s="9"/>
      <c r="G163" s="2"/>
      <c r="H163" s="2"/>
    </row>
    <row r="164" spans="1:8" ht="12" customHeight="1">
      <c r="A164" s="153" t="str">
        <f>výstup!O163</f>
        <v xml:space="preserve">Hospodářská činnost – vzdělávání pro externí firmy </v>
      </c>
      <c r="B164" s="89">
        <f>výstup!P163</f>
        <v>0</v>
      </c>
      <c r="C164" s="90">
        <f>výstup!Q163</f>
        <v>0</v>
      </c>
      <c r="D164" s="91">
        <f>výstup!R163</f>
        <v>0</v>
      </c>
      <c r="E164" s="9"/>
      <c r="F164" s="9"/>
      <c r="G164" s="2"/>
      <c r="H164" s="2"/>
    </row>
    <row r="165" spans="1:8" ht="12" customHeight="1">
      <c r="A165" s="97"/>
      <c r="B165" s="93"/>
      <c r="C165" s="94"/>
      <c r="D165" s="133"/>
      <c r="E165" s="3"/>
      <c r="F165" s="3"/>
      <c r="G165" s="2"/>
      <c r="H165" s="2"/>
    </row>
    <row r="166" spans="1:8" ht="12" customHeight="1">
      <c r="A166" s="78" t="str">
        <f>výstup!O165</f>
        <v>Účty 524*** Zákonné sociální a zdravotní pojištění</v>
      </c>
      <c r="B166" s="109">
        <f>výstup!P165</f>
        <v>9291761</v>
      </c>
      <c r="C166" s="110">
        <f>výstup!Q165</f>
        <v>9069758</v>
      </c>
      <c r="D166" s="81">
        <f>výstup!$R$165</f>
        <v>-2.3892456984203534E-2</v>
      </c>
      <c r="E166" s="9"/>
      <c r="F166" s="9"/>
      <c r="G166" s="2"/>
      <c r="H166" s="2"/>
    </row>
    <row r="167" spans="1:8" ht="12" customHeight="1">
      <c r="A167" s="69" t="str">
        <f>výstup!O166</f>
        <v>z toho:</v>
      </c>
      <c r="B167" s="134"/>
      <c r="C167" s="116"/>
      <c r="D167" s="95"/>
      <c r="E167" s="9"/>
      <c r="F167" s="9"/>
      <c r="G167" s="2"/>
      <c r="H167" s="2"/>
    </row>
    <row r="168" spans="1:8" ht="12" customHeight="1">
      <c r="A168" s="69" t="str">
        <f>výstup!O167</f>
        <v>Hlavní činnost – sociální pojistné k platům pracovníků</v>
      </c>
      <c r="B168" s="107">
        <f>výstup!P167</f>
        <v>6796921.5999999996</v>
      </c>
      <c r="C168" s="86">
        <f>výstup!Q167</f>
        <v>6637952</v>
      </c>
      <c r="D168" s="87">
        <f>výstup!R167</f>
        <v>-2.338847045109357E-2</v>
      </c>
      <c r="E168" s="3"/>
      <c r="F168" s="3"/>
      <c r="G168" s="2"/>
      <c r="H168" s="2"/>
    </row>
    <row r="169" spans="1:8" ht="12" customHeight="1">
      <c r="A169" s="69" t="str">
        <f>výstup!O168</f>
        <v>Hlavní činnost – zdravotní pojistné k platům pracovníků</v>
      </c>
      <c r="B169" s="107">
        <f>výstup!P168</f>
        <v>2492710</v>
      </c>
      <c r="C169" s="86">
        <f>výstup!Q168</f>
        <v>2431806</v>
      </c>
      <c r="D169" s="87">
        <f>výstup!R168</f>
        <v>-2.4432846179459303E-2</v>
      </c>
      <c r="E169" s="9"/>
      <c r="F169" s="9"/>
      <c r="G169" s="2"/>
      <c r="H169" s="2"/>
    </row>
    <row r="170" spans="1:8" ht="12" customHeight="1">
      <c r="A170" s="69" t="str">
        <f>výstup!O169</f>
        <v>Hlavní činnost – zdravotní a sociální pojistné z fondu odměn</v>
      </c>
      <c r="B170" s="107">
        <f>výstup!P169</f>
        <v>2129.4</v>
      </c>
      <c r="C170" s="86">
        <f>výstup!Q169</f>
        <v>0</v>
      </c>
      <c r="D170" s="87">
        <f>výstup!R169</f>
        <v>-1</v>
      </c>
      <c r="E170" s="3"/>
      <c r="F170" s="3"/>
      <c r="G170" s="2"/>
      <c r="H170" s="2"/>
    </row>
    <row r="171" spans="1:8" ht="12" customHeight="1">
      <c r="A171" s="88"/>
      <c r="B171" s="89"/>
      <c r="C171" s="90"/>
      <c r="D171" s="91"/>
      <c r="E171" s="9"/>
      <c r="F171" s="9"/>
      <c r="G171" s="2"/>
      <c r="H171" s="2"/>
    </row>
    <row r="172" spans="1:8" ht="12" customHeight="1">
      <c r="A172" s="78" t="str">
        <f>výstup!O177</f>
        <v>Účty 525*** Jiné sociální pojištění</v>
      </c>
      <c r="B172" s="102">
        <f>výstup!P177</f>
        <v>116080.09</v>
      </c>
      <c r="C172" s="103">
        <f>výstup!Q177</f>
        <v>113248.33</v>
      </c>
      <c r="D172" s="81">
        <f>výstup!R177</f>
        <v>-2.4394881154899128E-2</v>
      </c>
      <c r="E172" s="3"/>
      <c r="F172" s="3"/>
      <c r="G172" s="2"/>
      <c r="H172" s="2"/>
    </row>
    <row r="173" spans="1:8" ht="12" customHeight="1">
      <c r="A173" s="69" t="str">
        <f>výstup!O178</f>
        <v>z toho:</v>
      </c>
      <c r="B173" s="109"/>
      <c r="C173" s="110"/>
      <c r="D173" s="156"/>
      <c r="E173" s="3"/>
      <c r="F173" s="3"/>
      <c r="G173" s="2"/>
      <c r="H173" s="2"/>
    </row>
    <row r="174" spans="1:8" ht="12" customHeight="1">
      <c r="A174" s="69" t="str">
        <f>výstup!O179</f>
        <v>Hlavní činnost – pojištění odpovědnosti za pracovní úrazy a nemoci z povolání</v>
      </c>
      <c r="B174" s="107">
        <f>výstup!P179</f>
        <v>116080.09</v>
      </c>
      <c r="C174" s="86">
        <f>výstup!Q179</f>
        <v>113248.33</v>
      </c>
      <c r="D174" s="87">
        <f>výstup!R179</f>
        <v>-2.4394881154899128E-2</v>
      </c>
      <c r="G174" s="12"/>
      <c r="H174" s="12"/>
    </row>
    <row r="175" spans="1:8" ht="12" customHeight="1">
      <c r="A175" s="69"/>
      <c r="B175" s="107"/>
      <c r="C175" s="86"/>
      <c r="D175" s="87"/>
      <c r="G175" s="3"/>
      <c r="H175" s="3"/>
    </row>
    <row r="176" spans="1:8" ht="12" customHeight="1">
      <c r="A176" s="78" t="str">
        <f>výstup!O183</f>
        <v>Účty 527*** Zákonné sociální náklady</v>
      </c>
      <c r="B176" s="102">
        <f>výstup!P183</f>
        <v>602648.75</v>
      </c>
      <c r="C176" s="103">
        <f>výstup!Q183</f>
        <v>455539.1</v>
      </c>
      <c r="D176" s="81">
        <f>výstup!R183</f>
        <v>-0.24410512757223843</v>
      </c>
      <c r="G176" s="3"/>
      <c r="H176" s="3"/>
    </row>
    <row r="177" spans="1:8" ht="12" customHeight="1">
      <c r="A177" s="69" t="str">
        <f>výstup!O184</f>
        <v>z toho:</v>
      </c>
      <c r="B177" s="109"/>
      <c r="C177" s="110"/>
      <c r="D177" s="156"/>
      <c r="G177" s="3"/>
      <c r="H177" s="3"/>
    </row>
    <row r="178" spans="1:8" ht="12" customHeight="1">
      <c r="A178" s="69" t="str">
        <f>výstup!O185</f>
        <v>Hlavní činnost – základní příděl do FKSP z platů</v>
      </c>
      <c r="B178" s="107">
        <f>výstup!P185</f>
        <v>558438.29999999993</v>
      </c>
      <c r="C178" s="86">
        <f>výstup!Q185</f>
        <v>271896.44999999995</v>
      </c>
      <c r="D178" s="87">
        <f>výstup!R185</f>
        <v>-0.51311281837223555</v>
      </c>
      <c r="G178" s="10"/>
      <c r="H178" s="10"/>
    </row>
    <row r="179" spans="1:8" ht="12" customHeight="1">
      <c r="A179" s="69" t="str">
        <f>výstup!O186</f>
        <v>Hlavní činnost – školení pracovníků, vzdělávání, konference</v>
      </c>
      <c r="B179" s="107">
        <f>výstup!P186</f>
        <v>25046.400000000001</v>
      </c>
      <c r="C179" s="86">
        <f>výstup!Q186</f>
        <v>155277.9</v>
      </c>
      <c r="D179" s="87">
        <f>výstup!R186</f>
        <v>5.1996095247221152</v>
      </c>
      <c r="G179" s="10"/>
      <c r="H179" s="10"/>
    </row>
    <row r="180" spans="1:8" ht="12" customHeight="1">
      <c r="A180" s="69" t="str">
        <f>výstup!O187</f>
        <v>Hlavní činnost – osobní ochranné pomůcky pro zaměstnance</v>
      </c>
      <c r="B180" s="107">
        <f>výstup!P187</f>
        <v>17764.05</v>
      </c>
      <c r="C180" s="86">
        <f>výstup!Q187</f>
        <v>27164.75</v>
      </c>
      <c r="D180" s="87">
        <f>výstup!R187</f>
        <v>0.52919801509227915</v>
      </c>
      <c r="G180" s="10"/>
      <c r="H180" s="10"/>
    </row>
    <row r="181" spans="1:8" ht="12" customHeight="1">
      <c r="A181" s="69" t="str">
        <f>výstup!O188</f>
        <v>Hlavní činnost – preventivní zdravotní prohlídky zaměstnanců</v>
      </c>
      <c r="B181" s="107">
        <f>výstup!P188</f>
        <v>1400</v>
      </c>
      <c r="C181" s="86">
        <f>výstup!Q188</f>
        <v>1200</v>
      </c>
      <c r="D181" s="87">
        <f>výstup!R188</f>
        <v>-0.14285714285714285</v>
      </c>
      <c r="G181" s="10"/>
      <c r="H181" s="10"/>
    </row>
    <row r="182" spans="1:8" ht="12" customHeight="1">
      <c r="A182" s="69"/>
      <c r="B182" s="107"/>
      <c r="C182" s="86"/>
      <c r="D182" s="87"/>
      <c r="G182" s="10"/>
      <c r="H182" s="10"/>
    </row>
    <row r="183" spans="1:8" ht="12" customHeight="1">
      <c r="A183" s="78" t="str">
        <f>výstup!O190</f>
        <v>Účty 528*** Jiné sociální náklady (stipendia pro žáky)</v>
      </c>
      <c r="B183" s="102">
        <f>výstup!P190</f>
        <v>98700</v>
      </c>
      <c r="C183" s="103">
        <f>výstup!Q190</f>
        <v>109500</v>
      </c>
      <c r="D183" s="81">
        <f>výstup!R190</f>
        <v>0.10942249240121581</v>
      </c>
      <c r="G183" s="9"/>
      <c r="H183" s="2"/>
    </row>
    <row r="184" spans="1:8" ht="12" customHeight="1">
      <c r="A184" s="69"/>
      <c r="B184" s="107"/>
      <c r="C184" s="136"/>
      <c r="D184" s="87"/>
      <c r="G184" s="3"/>
      <c r="H184" s="2"/>
    </row>
    <row r="185" spans="1:8" ht="12" customHeight="1">
      <c r="A185" s="78" t="str">
        <f>výstup!O194</f>
        <v>Účet 538*** Správní a soudní poplatky</v>
      </c>
      <c r="B185" s="102">
        <f>výstup!P194</f>
        <v>200</v>
      </c>
      <c r="C185" s="103">
        <f>výstup!Q194</f>
        <v>300</v>
      </c>
      <c r="D185" s="81">
        <f>výstup!R194</f>
        <v>0.5</v>
      </c>
      <c r="G185" s="3"/>
      <c r="H185" s="3"/>
    </row>
    <row r="186" spans="1:8" ht="12" customHeight="1">
      <c r="A186" s="108"/>
      <c r="B186" s="109"/>
      <c r="C186" s="96"/>
      <c r="D186" s="156"/>
      <c r="G186" s="9"/>
      <c r="H186" s="2"/>
    </row>
    <row r="187" spans="1:8" ht="12" customHeight="1">
      <c r="A187" s="78" t="str">
        <f>výstup!O196</f>
        <v xml:space="preserve">Účet 544*** Prodaný materiál </v>
      </c>
      <c r="B187" s="102">
        <f>výstup!P196</f>
        <v>19154.150000000001</v>
      </c>
      <c r="C187" s="103">
        <f>výstup!Q196</f>
        <v>11292.86</v>
      </c>
      <c r="D187" s="81">
        <f>výstup!R196</f>
        <v>-0.41042228446576851</v>
      </c>
      <c r="G187" s="9"/>
      <c r="H187" s="2"/>
    </row>
    <row r="188" spans="1:8" ht="12" customHeight="1">
      <c r="A188" s="108"/>
      <c r="B188" s="109"/>
      <c r="C188" s="96"/>
      <c r="D188" s="156"/>
      <c r="G188" s="9"/>
      <c r="H188" s="2"/>
    </row>
    <row r="189" spans="1:8" ht="12" customHeight="1">
      <c r="A189" s="78" t="str">
        <f>výstup!O198</f>
        <v>Účet 547*** Likvidace prošlých potravin - povodeň</v>
      </c>
      <c r="B189" s="102">
        <f>výstup!P198</f>
        <v>0</v>
      </c>
      <c r="C189" s="103">
        <f>výstup!Q198</f>
        <v>34805.93</v>
      </c>
      <c r="D189" s="81">
        <f>výstup!R198</f>
        <v>1</v>
      </c>
      <c r="G189" s="9"/>
      <c r="H189" s="2"/>
    </row>
    <row r="190" spans="1:8" ht="12" customHeight="1">
      <c r="A190" s="159"/>
      <c r="B190" s="160"/>
      <c r="C190" s="214"/>
      <c r="D190" s="162"/>
      <c r="G190" s="9"/>
      <c r="H190" s="2"/>
    </row>
    <row r="191" spans="1:8" ht="12" customHeight="1">
      <c r="A191" s="108" t="str">
        <f>výstup!O200</f>
        <v>Účet 548*** Rozdíl mezi prodejní a zůstatkovou cenou DHM</v>
      </c>
      <c r="B191" s="109">
        <f>výstup!P200</f>
        <v>0</v>
      </c>
      <c r="C191" s="110">
        <f>výstup!Q200</f>
        <v>0</v>
      </c>
      <c r="D191" s="156">
        <f>výstup!R200</f>
        <v>0</v>
      </c>
      <c r="G191" s="9"/>
      <c r="H191" s="2"/>
    </row>
    <row r="192" spans="1:8" ht="12" customHeight="1">
      <c r="A192" s="159"/>
      <c r="B192" s="160"/>
      <c r="C192" s="214"/>
      <c r="D192" s="162"/>
      <c r="G192" s="9"/>
      <c r="H192" s="2"/>
    </row>
    <row r="193" spans="1:8" ht="12" customHeight="1">
      <c r="A193" s="108" t="str">
        <f>výstup!O202</f>
        <v>Účet 549*** Ostatní náklady z činnosti</v>
      </c>
      <c r="B193" s="109">
        <f>výstup!P202</f>
        <v>55499.29</v>
      </c>
      <c r="C193" s="110">
        <f>výstup!Q202</f>
        <v>16979.39</v>
      </c>
      <c r="D193" s="156">
        <f>výstup!R202</f>
        <v>-0.69406113123248969</v>
      </c>
      <c r="H193" s="2"/>
    </row>
    <row r="194" spans="1:8" ht="12" customHeight="1">
      <c r="A194" s="69" t="str">
        <f>výstup!O203</f>
        <v>z toho:</v>
      </c>
      <c r="B194" s="104"/>
      <c r="C194" s="105"/>
      <c r="D194" s="135"/>
      <c r="F194" s="110"/>
      <c r="G194" s="110"/>
      <c r="H194" s="194"/>
    </row>
    <row r="195" spans="1:8" ht="12" customHeight="1">
      <c r="A195" s="69" t="str">
        <f>výstup!O208</f>
        <v>Hlavní činnost – opravy minulých období</v>
      </c>
      <c r="B195" s="107">
        <f>výstup!P208</f>
        <v>24879.71</v>
      </c>
      <c r="C195" s="86">
        <f>výstup!Q208</f>
        <v>0</v>
      </c>
      <c r="D195" s="87">
        <f>výstup!R208</f>
        <v>-1</v>
      </c>
      <c r="F195" s="110"/>
      <c r="G195" s="110"/>
      <c r="H195" s="194"/>
    </row>
    <row r="196" spans="1:8" ht="12" customHeight="1">
      <c r="A196" s="69" t="str">
        <f>výstup!O204</f>
        <v>Hlavní činnost – členství v komorách a asociacích</v>
      </c>
      <c r="B196" s="107">
        <f>výstup!P204</f>
        <v>19500</v>
      </c>
      <c r="C196" s="86">
        <f>výstup!Q204</f>
        <v>16000</v>
      </c>
      <c r="D196" s="87">
        <f>výstup!R204</f>
        <v>-0.17948717948717949</v>
      </c>
      <c r="G196" s="12"/>
      <c r="H196" s="2"/>
    </row>
    <row r="197" spans="1:8" ht="12" customHeight="1">
      <c r="A197" s="69" t="str">
        <f>výstup!O205</f>
        <v>Hlavní činnost – poplatky na externích akcích</v>
      </c>
      <c r="B197" s="107">
        <f>výstup!P205</f>
        <v>10650</v>
      </c>
      <c r="C197" s="86">
        <f>výstup!Q205</f>
        <v>500</v>
      </c>
      <c r="D197" s="87">
        <f>výstup!R205</f>
        <v>-0.95305164319248825</v>
      </c>
      <c r="G197" s="3"/>
      <c r="H197" s="3"/>
    </row>
    <row r="198" spans="1:8" ht="12" customHeight="1">
      <c r="A198" s="69" t="str">
        <f>výstup!O206</f>
        <v>Hlavní činnost – pojistné platebních karet</v>
      </c>
      <c r="B198" s="107">
        <f>výstup!P206</f>
        <v>468</v>
      </c>
      <c r="C198" s="86">
        <f>výstup!Q206</f>
        <v>468</v>
      </c>
      <c r="D198" s="87">
        <f>výstup!R206</f>
        <v>0</v>
      </c>
      <c r="G198" s="9"/>
      <c r="H198" s="2"/>
    </row>
    <row r="199" spans="1:8" ht="12" customHeight="1">
      <c r="A199" s="69" t="str">
        <f>výstup!O207</f>
        <v>Hlavní činnost – zaokrouhlení hlavně kupních dokladů</v>
      </c>
      <c r="B199" s="107">
        <f>výstup!P207</f>
        <v>1.58</v>
      </c>
      <c r="C199" s="86">
        <f>výstup!Q207</f>
        <v>11.39</v>
      </c>
      <c r="D199" s="87">
        <f>výstup!R207</f>
        <v>6.2088607594936711</v>
      </c>
      <c r="G199" s="9"/>
      <c r="H199" s="2"/>
    </row>
    <row r="200" spans="1:8" ht="12.75" customHeight="1" thickBot="1">
      <c r="A200" s="111"/>
      <c r="B200" s="189"/>
      <c r="C200" s="196"/>
      <c r="D200" s="190"/>
      <c r="G200" s="9"/>
      <c r="H200" s="2"/>
    </row>
    <row r="201" spans="1:8" ht="12" customHeight="1">
      <c r="A201" s="115"/>
      <c r="B201" s="136"/>
      <c r="C201" s="86"/>
      <c r="D201" s="213"/>
      <c r="G201" s="9"/>
      <c r="H201" s="2"/>
    </row>
    <row r="202" spans="1:8" ht="12" customHeight="1">
      <c r="A202" s="115"/>
      <c r="B202" s="136"/>
      <c r="C202" s="86"/>
      <c r="D202" s="213"/>
      <c r="G202" s="9"/>
      <c r="H202" s="2"/>
    </row>
    <row r="203" spans="1:8" ht="12" customHeight="1">
      <c r="A203" s="115"/>
      <c r="B203" s="136"/>
      <c r="C203" s="86"/>
      <c r="D203" s="213"/>
      <c r="G203" s="9"/>
      <c r="H203" s="2"/>
    </row>
    <row r="204" spans="1:8" ht="12" customHeight="1">
      <c r="A204" s="115"/>
      <c r="B204" s="136"/>
      <c r="C204" s="86"/>
      <c r="D204" s="213"/>
      <c r="G204" s="9"/>
      <c r="H204" s="2"/>
    </row>
    <row r="205" spans="1:8" ht="12" customHeight="1">
      <c r="A205" s="115"/>
      <c r="B205" s="136"/>
      <c r="C205" s="86"/>
      <c r="D205" s="213"/>
      <c r="G205" s="9"/>
      <c r="H205" s="2"/>
    </row>
    <row r="206" spans="1:8" ht="18.600000000000001" thickBot="1">
      <c r="A206" s="238" t="str">
        <f>výstup!O3</f>
        <v>rok</v>
      </c>
      <c r="B206" s="238">
        <f>výstup!P3</f>
        <v>2023</v>
      </c>
      <c r="C206" s="238">
        <f>výstup!Q3</f>
        <v>2024</v>
      </c>
      <c r="D206" s="208" t="str">
        <f>výstup!R3</f>
        <v>změna</v>
      </c>
      <c r="G206" s="9"/>
      <c r="H206" s="2"/>
    </row>
    <row r="207" spans="1:8" ht="12" customHeight="1">
      <c r="A207" s="185" t="str">
        <f>výstup!O210</f>
        <v>Účty 551*** Odpisy dlouhodobého majetku</v>
      </c>
      <c r="B207" s="186">
        <f>výstup!P210</f>
        <v>1636479</v>
      </c>
      <c r="C207" s="187">
        <f>výstup!Q210</f>
        <v>1597032</v>
      </c>
      <c r="D207" s="188">
        <f>výstup!R210</f>
        <v>-2.4104800611556884E-2</v>
      </c>
      <c r="G207" s="3"/>
      <c r="H207" s="2"/>
    </row>
    <row r="208" spans="1:8" ht="12" customHeight="1">
      <c r="A208" s="69" t="str">
        <f>výstup!O211</f>
        <v>z toho:</v>
      </c>
      <c r="B208" s="107"/>
      <c r="C208" s="136"/>
      <c r="D208" s="87"/>
      <c r="G208" s="3"/>
      <c r="H208" s="2"/>
    </row>
    <row r="209" spans="1:8" ht="12" customHeight="1">
      <c r="A209" s="69" t="str">
        <f>výstup!O212</f>
        <v>Hlavní činnost – movitý a nemovitý majetek</v>
      </c>
      <c r="B209" s="107">
        <f>výstup!P212</f>
        <v>1619103.58</v>
      </c>
      <c r="C209" s="86">
        <f>výstup!Q212</f>
        <v>1580616</v>
      </c>
      <c r="D209" s="87">
        <f>výstup!R212</f>
        <v>-2.3770918967395572E-2</v>
      </c>
      <c r="G209" s="3"/>
      <c r="H209" s="2"/>
    </row>
    <row r="210" spans="1:8" ht="12" customHeight="1">
      <c r="A210" s="153" t="str">
        <f>výstup!O213</f>
        <v>Hospodářská činnost – nemovitý majetek</v>
      </c>
      <c r="B210" s="154">
        <f>výstup!P213</f>
        <v>17375.419999999998</v>
      </c>
      <c r="C210" s="90">
        <f>výstup!Q213</f>
        <v>16416</v>
      </c>
      <c r="D210" s="91">
        <f>výstup!R213</f>
        <v>-5.5217082522321666E-2</v>
      </c>
      <c r="G210" s="3"/>
      <c r="H210" s="2"/>
    </row>
    <row r="211" spans="1:8" ht="12" customHeight="1">
      <c r="A211" s="123"/>
      <c r="B211" s="124"/>
      <c r="C211" s="218"/>
      <c r="D211" s="219"/>
      <c r="G211" s="5"/>
      <c r="H211" s="2"/>
    </row>
    <row r="212" spans="1:8" ht="12" hidden="1" customHeight="1">
      <c r="A212" s="108" t="str">
        <f>výstup!O215</f>
        <v>Účet 553*** Prodaný dlouhodobý hmotný majetek</v>
      </c>
      <c r="B212" s="234">
        <f>výstup!P215</f>
        <v>0</v>
      </c>
      <c r="C212" s="235">
        <f>výstup!Q215</f>
        <v>0</v>
      </c>
      <c r="D212" s="156">
        <f>výstup!R215</f>
        <v>0</v>
      </c>
      <c r="G212" s="5"/>
      <c r="H212" s="2"/>
    </row>
    <row r="213" spans="1:8" ht="12" hidden="1" customHeight="1">
      <c r="A213" s="123"/>
      <c r="B213" s="124"/>
      <c r="C213" s="218"/>
      <c r="D213" s="219"/>
      <c r="G213" s="5"/>
      <c r="H213" s="2"/>
    </row>
    <row r="214" spans="1:8" ht="12" customHeight="1">
      <c r="A214" s="108" t="str">
        <f>výstup!O217</f>
        <v xml:space="preserve">Účet 556*** Tvorba a zúčtování opravných položek </v>
      </c>
      <c r="B214" s="245">
        <f>výstup!P217</f>
        <v>-1284.8</v>
      </c>
      <c r="C214" s="138">
        <f>výstup!Q217</f>
        <v>-2864.7</v>
      </c>
      <c r="D214" s="156">
        <f>výstup!R217</f>
        <v>1.2296855541718554</v>
      </c>
      <c r="G214" s="5"/>
      <c r="H214" s="2"/>
    </row>
    <row r="215" spans="1:8" ht="12" customHeight="1">
      <c r="A215" s="159"/>
      <c r="B215" s="160"/>
      <c r="C215" s="214"/>
      <c r="D215" s="162"/>
      <c r="G215" s="10"/>
      <c r="H215" s="2"/>
    </row>
    <row r="216" spans="1:8" ht="12" customHeight="1">
      <c r="A216" s="108" t="str">
        <f>výstup!O219</f>
        <v>Účet 557*** Náklady na odepsané pohledávky</v>
      </c>
      <c r="B216" s="234">
        <f>výstup!P219</f>
        <v>0</v>
      </c>
      <c r="C216" s="235">
        <f>výstup!Q219</f>
        <v>3020</v>
      </c>
      <c r="D216" s="156">
        <f>výstup!R219</f>
        <v>1</v>
      </c>
      <c r="G216" s="10"/>
      <c r="H216" s="2"/>
    </row>
    <row r="217" spans="1:8" ht="12" customHeight="1">
      <c r="A217" s="159"/>
      <c r="B217" s="160"/>
      <c r="C217" s="214"/>
      <c r="D217" s="162"/>
      <c r="G217" s="10"/>
      <c r="H217" s="2"/>
    </row>
    <row r="218" spans="1:8" ht="12" customHeight="1">
      <c r="A218" s="108" t="str">
        <f>výstup!O221</f>
        <v xml:space="preserve">Účet 558*** Náklady z drobného dlouhodobého majetku </v>
      </c>
      <c r="B218" s="245">
        <f>výstup!P221</f>
        <v>230311.12</v>
      </c>
      <c r="C218" s="96">
        <f>výstup!Q221</f>
        <v>2140149.41</v>
      </c>
      <c r="D218" s="156">
        <f>výstup!R221</f>
        <v>8.2924276083586417</v>
      </c>
      <c r="E218" s="8"/>
      <c r="F218" s="8"/>
      <c r="G218" s="8"/>
      <c r="H218" s="2"/>
    </row>
    <row r="219" spans="1:8" ht="12" customHeight="1">
      <c r="A219" s="69" t="str">
        <f>výstup!O222</f>
        <v>z toho:</v>
      </c>
      <c r="B219" s="109"/>
      <c r="C219" s="110"/>
      <c r="D219" s="156"/>
      <c r="E219" s="8"/>
      <c r="F219" s="8"/>
      <c r="G219" s="8"/>
      <c r="H219" s="2"/>
    </row>
    <row r="220" spans="1:8" ht="12" customHeight="1">
      <c r="A220" s="69" t="str">
        <f>výstup!O223</f>
        <v>Hlavní činnost – drobný hmotný majetek a učební pomůcky do 40 tis.Kč</v>
      </c>
      <c r="B220" s="107">
        <f>výstup!P223</f>
        <v>230311.12</v>
      </c>
      <c r="C220" s="86">
        <f>výstup!Q223</f>
        <v>2140149.41</v>
      </c>
      <c r="D220" s="87">
        <f>výstup!R223</f>
        <v>8.2924276083586417</v>
      </c>
      <c r="E220" s="8"/>
      <c r="F220" s="8"/>
      <c r="G220" s="8"/>
      <c r="H220" s="2"/>
    </row>
    <row r="221" spans="1:8" ht="12" customHeight="1">
      <c r="A221" s="97"/>
      <c r="B221" s="242"/>
      <c r="C221" s="243"/>
      <c r="D221" s="219"/>
      <c r="E221" s="8"/>
      <c r="F221" s="8"/>
      <c r="G221" s="8"/>
      <c r="H221" s="2"/>
    </row>
    <row r="222" spans="1:8" ht="12" customHeight="1">
      <c r="A222" s="108" t="str">
        <f>výstup!O225</f>
        <v>Účet 563*** Kurzové ztráty</v>
      </c>
      <c r="B222" s="234">
        <f>výstup!P225</f>
        <v>0</v>
      </c>
      <c r="C222" s="235">
        <f>výstup!Q225</f>
        <v>235.05</v>
      </c>
      <c r="D222" s="156">
        <f>výstup!R225</f>
        <v>1</v>
      </c>
      <c r="E222" s="8"/>
      <c r="F222" s="8"/>
      <c r="G222" s="8"/>
      <c r="H222" s="2"/>
    </row>
    <row r="223" spans="1:8" ht="12" customHeight="1" thickBot="1">
      <c r="A223" s="239"/>
      <c r="B223" s="241"/>
      <c r="C223" s="240"/>
      <c r="D223" s="244"/>
    </row>
    <row r="224" spans="1:8" ht="12" customHeight="1">
      <c r="A224" s="115"/>
      <c r="B224" s="115"/>
      <c r="C224" s="115"/>
      <c r="D224" s="115"/>
    </row>
    <row r="225" spans="1:4" ht="18.600000000000001" thickBot="1">
      <c r="A225" s="238" t="str">
        <f>výstup!O3</f>
        <v>rok</v>
      </c>
      <c r="B225" s="238">
        <f>výstup!P3</f>
        <v>2023</v>
      </c>
      <c r="C225" s="238">
        <f>výstup!Q3</f>
        <v>2024</v>
      </c>
      <c r="D225" s="208" t="str">
        <f>výstup!R3</f>
        <v>změna</v>
      </c>
    </row>
    <row r="226" spans="1:4" ht="12" customHeight="1">
      <c r="A226" s="236" t="str">
        <f>výstup!O230</f>
        <v>Výsledek hospodaření celkem</v>
      </c>
      <c r="B226" s="70">
        <f>výstup!P230</f>
        <v>72451.689999997616</v>
      </c>
      <c r="C226" s="71">
        <f>výstup!Q230</f>
        <v>50773.729999996722</v>
      </c>
      <c r="D226" s="72">
        <f>výstup!R230</f>
        <v>-0.29920571901085546</v>
      </c>
    </row>
    <row r="227" spans="1:4" ht="12" customHeight="1">
      <c r="A227" s="69" t="str">
        <f>výstup!O234</f>
        <v>z toho:</v>
      </c>
      <c r="B227" s="134"/>
      <c r="C227" s="116"/>
      <c r="D227" s="135"/>
    </row>
    <row r="228" spans="1:4" ht="12" customHeight="1">
      <c r="A228" s="69" t="str">
        <f>výstup!O235</f>
        <v>Hlavní činnost</v>
      </c>
      <c r="B228" s="107">
        <f>výstup!P235</f>
        <v>-5690.79</v>
      </c>
      <c r="C228" s="136">
        <f>výstup!Q235</f>
        <v>-8420.2800000000007</v>
      </c>
      <c r="D228" s="87">
        <f>výstup!R235</f>
        <v>0.47963288049638114</v>
      </c>
    </row>
    <row r="229" spans="1:4" ht="12" customHeight="1" thickBot="1">
      <c r="A229" s="230" t="str">
        <f>výstup!O236</f>
        <v>Hospodářská činnost</v>
      </c>
      <c r="B229" s="228">
        <f>výstup!P236</f>
        <v>78142.479999997609</v>
      </c>
      <c r="C229" s="229">
        <f>výstup!Q236</f>
        <v>59194.009999996721</v>
      </c>
      <c r="D229" s="164">
        <f>výstup!R236</f>
        <v>-0.24248616117637256</v>
      </c>
    </row>
  </sheetData>
  <conditionalFormatting sqref="D226:D1048576 D207:D224 H194:H195 D142:D205 D71:D140 D1 D3:D69">
    <cfRule type="cellIs" dxfId="0" priority="2" operator="lessThan">
      <formula>0</formula>
    </cfRule>
  </conditionalFormatting>
  <pageMargins left="0.59055118110236227" right="0.39370078740157483" top="0" bottom="0.19685039370078741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výstup</vt:lpstr>
      <vt:lpstr>k tisku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Sloup</dc:creator>
  <cp:lastModifiedBy>vladislav.vyvazil</cp:lastModifiedBy>
  <cp:lastPrinted>2025-09-25T10:01:54Z</cp:lastPrinted>
  <dcterms:created xsi:type="dcterms:W3CDTF">2019-10-01T07:06:58Z</dcterms:created>
  <dcterms:modified xsi:type="dcterms:W3CDTF">2025-09-25T10:04:33Z</dcterms:modified>
</cp:coreProperties>
</file>